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M:\Bandi\ELSZÁMOLÁSOK\VHR 2024 adatszolgáltatás\"/>
    </mc:Choice>
  </mc:AlternateContent>
  <xr:revisionPtr revIDLastSave="0" documentId="13_ncr:1_{1735EC2C-0FEC-4A09-B15B-6E5A2172044B}" xr6:coauthVersionLast="47" xr6:coauthVersionMax="47" xr10:uidLastSave="{00000000-0000-0000-0000-000000000000}"/>
  <bookViews>
    <workbookView xWindow="-120" yWindow="-120" windowWidth="29040" windowHeight="15840" tabRatio="934" xr2:uid="{BD3EA2C8-0F8C-4548-9E77-7686FFE7E379}"/>
  </bookViews>
  <sheets>
    <sheet name="18.7.2.1." sheetId="42" r:id="rId1"/>
    <sheet name="18.7.2.2." sheetId="43" r:id="rId2"/>
    <sheet name="18.7.2.4." sheetId="46" r:id="rId3"/>
    <sheet name="Alapadatok" sheetId="13" state="hidden" r:id="rId4"/>
    <sheet name="költségosztó értékek" sheetId="39" state="hidden" r:id="rId5"/>
    <sheet name="HKP mérő GJ" sheetId="40" state="hidden" r:id="rId6"/>
    <sheet name="HKP mérőállások" sheetId="41" state="hidden" r:id="rId7"/>
    <sheet name="átlaghőmérséklet" sheetId="44" state="hidden" r:id="rId8"/>
    <sheet name="fűtott napok száma" sheetId="45" state="hidden" r:id="rId9"/>
    <sheet name="Eötvös u E0034 ktgo ISTA" sheetId="48" state="hidden" r:id="rId10"/>
    <sheet name="Polg.m.hiv. E0022 ktgo ISTA" sheetId="50" state="hidden" r:id="rId11"/>
    <sheet name="Laky Döme 3 ELAKY002 ktgo ISTA" sheetId="51" state="hidden" r:id="rId12"/>
    <sheet name="Laky Döme 3 ELAKY003 ktgo ISTA" sheetId="52" state="hidden" r:id="rId13"/>
  </sheets>
  <definedNames>
    <definedName name="_xlnm._FilterDatabase" localSheetId="3" hidden="1">Alapadatok!$A$1:$AJ$557</definedName>
    <definedName name="_xlnm._FilterDatabase" localSheetId="9" hidden="1">'Eötvös u E0034 ktgo ISTA'!$A$2:$N$129</definedName>
    <definedName name="_xlnm._FilterDatabase" localSheetId="4" hidden="1">'költségosztó értékek'!$A$1:$T$1539</definedName>
    <definedName name="hónap">'18.7.2.1.'!$N$8:$N$19</definedName>
    <definedName name="név">#REF!</definedName>
    <definedName name="_xlnm.Print_Area" localSheetId="0">'18.7.2.1.'!$B$1:$I$26</definedName>
  </definedNames>
  <calcPr calcId="191029" concurrentCalc="0"/>
</workbook>
</file>

<file path=xl/calcChain.xml><?xml version="1.0" encoding="utf-8"?>
<calcChain xmlns="http://schemas.openxmlformats.org/spreadsheetml/2006/main">
  <c r="S9" i="42" l="1"/>
  <c r="AD9" i="42"/>
  <c r="AC9" i="42"/>
  <c r="AB9" i="42"/>
  <c r="AA9" i="42"/>
  <c r="Z9" i="42"/>
  <c r="Y9" i="42"/>
  <c r="X9" i="42"/>
  <c r="W9" i="42"/>
  <c r="V9" i="42"/>
  <c r="U9" i="42"/>
  <c r="T9" i="42"/>
  <c r="S5" i="42"/>
  <c r="C2" i="39"/>
  <c r="G2" i="39"/>
  <c r="C3" i="39"/>
  <c r="G3" i="39"/>
  <c r="C4" i="39"/>
  <c r="G4" i="39"/>
  <c r="C5" i="39"/>
  <c r="G5" i="39"/>
  <c r="C6" i="39"/>
  <c r="G6" i="39"/>
  <c r="C7" i="39"/>
  <c r="G7" i="39"/>
  <c r="C8" i="39"/>
  <c r="G8" i="39"/>
  <c r="C9" i="39"/>
  <c r="G9" i="39"/>
  <c r="C10" i="39"/>
  <c r="G10" i="39"/>
  <c r="C11" i="39"/>
  <c r="G11" i="39"/>
  <c r="C12" i="39"/>
  <c r="G12" i="39"/>
  <c r="C13" i="39"/>
  <c r="G13" i="39"/>
  <c r="C14" i="39"/>
  <c r="G14" i="39"/>
  <c r="C15" i="39"/>
  <c r="G15" i="39"/>
  <c r="C16" i="39"/>
  <c r="G16" i="39"/>
  <c r="C17" i="39"/>
  <c r="G17" i="39"/>
  <c r="C18" i="39"/>
  <c r="G18" i="39"/>
  <c r="C19" i="39"/>
  <c r="G19" i="39"/>
  <c r="C20" i="39"/>
  <c r="G20" i="39"/>
  <c r="C21" i="39"/>
  <c r="G21" i="39"/>
  <c r="C22" i="39"/>
  <c r="G22" i="39"/>
  <c r="C23" i="39"/>
  <c r="G23" i="39"/>
  <c r="C24" i="39"/>
  <c r="G24" i="39"/>
  <c r="C25" i="39"/>
  <c r="G25" i="39"/>
  <c r="C26" i="39"/>
  <c r="G26" i="39"/>
  <c r="C27" i="39"/>
  <c r="G27" i="39"/>
  <c r="C28" i="39"/>
  <c r="G28" i="39"/>
  <c r="C29" i="39"/>
  <c r="G29" i="39"/>
  <c r="C30" i="39"/>
  <c r="G30" i="39"/>
  <c r="C31" i="39"/>
  <c r="G31" i="39"/>
  <c r="C32" i="39"/>
  <c r="G32" i="39"/>
  <c r="C33" i="39"/>
  <c r="G33" i="39"/>
  <c r="C34" i="39"/>
  <c r="G34" i="39"/>
  <c r="C35" i="39"/>
  <c r="G35" i="39"/>
  <c r="C36" i="39"/>
  <c r="G36" i="39"/>
  <c r="C37" i="39"/>
  <c r="G37" i="39"/>
  <c r="C38" i="39"/>
  <c r="G38" i="39"/>
  <c r="C39" i="39"/>
  <c r="G39" i="39"/>
  <c r="C40" i="39"/>
  <c r="G40" i="39"/>
  <c r="C41" i="39"/>
  <c r="G41" i="39"/>
  <c r="C42" i="39"/>
  <c r="G42" i="39"/>
  <c r="C43" i="39"/>
  <c r="G43" i="39"/>
  <c r="C44" i="39"/>
  <c r="G44" i="39"/>
  <c r="C45" i="39"/>
  <c r="G45" i="39"/>
  <c r="C46" i="39"/>
  <c r="G46" i="39"/>
  <c r="C47" i="39"/>
  <c r="G47" i="39"/>
  <c r="C48" i="39"/>
  <c r="G48" i="39"/>
  <c r="C49" i="39"/>
  <c r="G49" i="39"/>
  <c r="C50" i="39"/>
  <c r="G50" i="39"/>
  <c r="C51" i="39"/>
  <c r="G51" i="39"/>
  <c r="C52" i="39"/>
  <c r="G52" i="39"/>
  <c r="C53" i="39"/>
  <c r="G53" i="39"/>
  <c r="C54" i="39"/>
  <c r="G54" i="39"/>
  <c r="C55" i="39"/>
  <c r="G55" i="39"/>
  <c r="C56" i="39"/>
  <c r="G56" i="39"/>
  <c r="C57" i="39"/>
  <c r="G57" i="39"/>
  <c r="C58" i="39"/>
  <c r="G58" i="39"/>
  <c r="C59" i="39"/>
  <c r="G59" i="39"/>
  <c r="C60" i="39"/>
  <c r="G60" i="39"/>
  <c r="C61" i="39"/>
  <c r="G61" i="39"/>
  <c r="C62" i="39"/>
  <c r="G62" i="39"/>
  <c r="C63" i="39"/>
  <c r="G63" i="39"/>
  <c r="C64" i="39"/>
  <c r="G64" i="39"/>
  <c r="C65" i="39"/>
  <c r="G65" i="39"/>
  <c r="C66" i="39"/>
  <c r="G66" i="39"/>
  <c r="C67" i="39"/>
  <c r="G67" i="39"/>
  <c r="C68" i="39"/>
  <c r="G68" i="39"/>
  <c r="C69" i="39"/>
  <c r="G69" i="39"/>
  <c r="C70" i="39"/>
  <c r="G70" i="39"/>
  <c r="C71" i="39"/>
  <c r="G71" i="39"/>
  <c r="C72" i="39"/>
  <c r="G72" i="39"/>
  <c r="C73" i="39"/>
  <c r="G73" i="39"/>
  <c r="C74" i="39"/>
  <c r="G74" i="39"/>
  <c r="C75" i="39"/>
  <c r="G75" i="39"/>
  <c r="C76" i="39"/>
  <c r="G76" i="39"/>
  <c r="C77" i="39"/>
  <c r="G77" i="39"/>
  <c r="C78" i="39"/>
  <c r="G78" i="39"/>
  <c r="C79" i="39"/>
  <c r="G79" i="39"/>
  <c r="C80" i="39"/>
  <c r="G80" i="39"/>
  <c r="C81" i="39"/>
  <c r="G81" i="39"/>
  <c r="C82" i="39"/>
  <c r="G82" i="39"/>
  <c r="C83" i="39"/>
  <c r="G83" i="39"/>
  <c r="C84" i="39"/>
  <c r="G84" i="39"/>
  <c r="C85" i="39"/>
  <c r="G85" i="39"/>
  <c r="C86" i="39"/>
  <c r="G86" i="39"/>
  <c r="C87" i="39"/>
  <c r="G87" i="39"/>
  <c r="C88" i="39"/>
  <c r="G88" i="39"/>
  <c r="C89" i="39"/>
  <c r="G89" i="39"/>
  <c r="C90" i="39"/>
  <c r="G90" i="39"/>
  <c r="C91" i="39"/>
  <c r="G91" i="39"/>
  <c r="C92" i="39"/>
  <c r="G92" i="39"/>
  <c r="C93" i="39"/>
  <c r="G93" i="39"/>
  <c r="C94" i="39"/>
  <c r="G94" i="39"/>
  <c r="C95" i="39"/>
  <c r="G95" i="39"/>
  <c r="C96" i="39"/>
  <c r="G96" i="39"/>
  <c r="C97" i="39"/>
  <c r="G97" i="39"/>
  <c r="C98" i="39"/>
  <c r="G98" i="39"/>
  <c r="C99" i="39"/>
  <c r="G99" i="39"/>
  <c r="C100" i="39"/>
  <c r="G100" i="39"/>
  <c r="C101" i="39"/>
  <c r="G101" i="39"/>
  <c r="C102" i="39"/>
  <c r="G102" i="39"/>
  <c r="C103" i="39"/>
  <c r="G103" i="39"/>
  <c r="C104" i="39"/>
  <c r="G104" i="39"/>
  <c r="C105" i="39"/>
  <c r="G105" i="39"/>
  <c r="C106" i="39"/>
  <c r="G106" i="39"/>
  <c r="C107" i="39"/>
  <c r="G107" i="39"/>
  <c r="C108" i="39"/>
  <c r="G108" i="39"/>
  <c r="C109" i="39"/>
  <c r="G109" i="39"/>
  <c r="C110" i="39"/>
  <c r="G110" i="39"/>
  <c r="C111" i="39"/>
  <c r="G111" i="39"/>
  <c r="C112" i="39"/>
  <c r="G112" i="39"/>
  <c r="C113" i="39"/>
  <c r="G113" i="39"/>
  <c r="C114" i="39"/>
  <c r="G114" i="39"/>
  <c r="C115" i="39"/>
  <c r="G115" i="39"/>
  <c r="C116" i="39"/>
  <c r="G116" i="39"/>
  <c r="C117" i="39"/>
  <c r="G117" i="39"/>
  <c r="C118" i="39"/>
  <c r="G118" i="39"/>
  <c r="C119" i="39"/>
  <c r="G119" i="39"/>
  <c r="C120" i="39"/>
  <c r="G120" i="39"/>
  <c r="C121" i="39"/>
  <c r="G121" i="39"/>
  <c r="C122" i="39"/>
  <c r="G122" i="39"/>
  <c r="C123" i="39"/>
  <c r="G123" i="39"/>
  <c r="C124" i="39"/>
  <c r="G124" i="39"/>
  <c r="C125" i="39"/>
  <c r="G125" i="39"/>
  <c r="C126" i="39"/>
  <c r="G126" i="39"/>
  <c r="C127" i="39"/>
  <c r="G127" i="39"/>
  <c r="C128" i="39"/>
  <c r="G128" i="39"/>
  <c r="C129" i="39"/>
  <c r="G129" i="39"/>
  <c r="C130" i="39"/>
  <c r="G130" i="39"/>
  <c r="C131" i="39"/>
  <c r="G131" i="39"/>
  <c r="C132" i="39"/>
  <c r="G132" i="39"/>
  <c r="C133" i="39"/>
  <c r="G133" i="39"/>
  <c r="C134" i="39"/>
  <c r="G134" i="39"/>
  <c r="C135" i="39"/>
  <c r="G135" i="39"/>
  <c r="C136" i="39"/>
  <c r="G136" i="39"/>
  <c r="C137" i="39"/>
  <c r="G137" i="39"/>
  <c r="C138" i="39"/>
  <c r="G138" i="39"/>
  <c r="C139" i="39"/>
  <c r="G139" i="39"/>
  <c r="C140" i="39"/>
  <c r="G140" i="39"/>
  <c r="C141" i="39"/>
  <c r="G141" i="39"/>
  <c r="C142" i="39"/>
  <c r="G142" i="39"/>
  <c r="C143" i="39"/>
  <c r="G143" i="39"/>
  <c r="C144" i="39"/>
  <c r="G144" i="39"/>
  <c r="C145" i="39"/>
  <c r="G145" i="39"/>
  <c r="C146" i="39"/>
  <c r="G146" i="39"/>
  <c r="C147" i="39"/>
  <c r="G147" i="39"/>
  <c r="C148" i="39"/>
  <c r="G148" i="39"/>
  <c r="C149" i="39"/>
  <c r="G149" i="39"/>
  <c r="C150" i="39"/>
  <c r="G150" i="39"/>
  <c r="C151" i="39"/>
  <c r="G151" i="39"/>
  <c r="C152" i="39"/>
  <c r="G152" i="39"/>
  <c r="C153" i="39"/>
  <c r="G153" i="39"/>
  <c r="C154" i="39"/>
  <c r="G154" i="39"/>
  <c r="C155" i="39"/>
  <c r="G155" i="39"/>
  <c r="C156" i="39"/>
  <c r="G156" i="39"/>
  <c r="C157" i="39"/>
  <c r="G157" i="39"/>
  <c r="C158" i="39"/>
  <c r="G158" i="39"/>
  <c r="C159" i="39"/>
  <c r="G159" i="39"/>
  <c r="C160" i="39"/>
  <c r="G160" i="39"/>
  <c r="C161" i="39"/>
  <c r="G161" i="39"/>
  <c r="C162" i="39"/>
  <c r="G162" i="39"/>
  <c r="C163" i="39"/>
  <c r="G163" i="39"/>
  <c r="C164" i="39"/>
  <c r="G164" i="39"/>
  <c r="C165" i="39"/>
  <c r="G165" i="39"/>
  <c r="C166" i="39"/>
  <c r="G166" i="39"/>
  <c r="C167" i="39"/>
  <c r="G167" i="39"/>
  <c r="C168" i="39"/>
  <c r="G168" i="39"/>
  <c r="C169" i="39"/>
  <c r="G169" i="39"/>
  <c r="C170" i="39"/>
  <c r="G170" i="39"/>
  <c r="C171" i="39"/>
  <c r="G171" i="39"/>
  <c r="C172" i="39"/>
  <c r="G172" i="39"/>
  <c r="C173" i="39"/>
  <c r="G173" i="39"/>
  <c r="C174" i="39"/>
  <c r="G174" i="39"/>
  <c r="C175" i="39"/>
  <c r="G175" i="39"/>
  <c r="C176" i="39"/>
  <c r="G176" i="39"/>
  <c r="C177" i="39"/>
  <c r="G177" i="39"/>
  <c r="C178" i="39"/>
  <c r="G178" i="39"/>
  <c r="C179" i="39"/>
  <c r="G179" i="39"/>
  <c r="C180" i="39"/>
  <c r="G180" i="39"/>
  <c r="C181" i="39"/>
  <c r="G181" i="39"/>
  <c r="C182" i="39"/>
  <c r="G182" i="39"/>
  <c r="C183" i="39"/>
  <c r="G183" i="39"/>
  <c r="C184" i="39"/>
  <c r="G184" i="39"/>
  <c r="C185" i="39"/>
  <c r="G185" i="39"/>
  <c r="C186" i="39"/>
  <c r="G186" i="39"/>
  <c r="C187" i="39"/>
  <c r="G187" i="39"/>
  <c r="C188" i="39"/>
  <c r="G188" i="39"/>
  <c r="C189" i="39"/>
  <c r="G189" i="39"/>
  <c r="C190" i="39"/>
  <c r="G190" i="39"/>
  <c r="C191" i="39"/>
  <c r="G191" i="39"/>
  <c r="C192" i="39"/>
  <c r="G192" i="39"/>
  <c r="C193" i="39"/>
  <c r="G193" i="39"/>
  <c r="C194" i="39"/>
  <c r="G194" i="39"/>
  <c r="C195" i="39"/>
  <c r="G195" i="39"/>
  <c r="C196" i="39"/>
  <c r="G196" i="39"/>
  <c r="C197" i="39"/>
  <c r="G197" i="39"/>
  <c r="C198" i="39"/>
  <c r="G198" i="39"/>
  <c r="C199" i="39"/>
  <c r="G199" i="39"/>
  <c r="C200" i="39"/>
  <c r="G200" i="39"/>
  <c r="C201" i="39"/>
  <c r="G201" i="39"/>
  <c r="C202" i="39"/>
  <c r="G202" i="39"/>
  <c r="C203" i="39"/>
  <c r="G203" i="39"/>
  <c r="C204" i="39"/>
  <c r="G204" i="39"/>
  <c r="C205" i="39"/>
  <c r="G205" i="39"/>
  <c r="C206" i="39"/>
  <c r="G206" i="39"/>
  <c r="C207" i="39"/>
  <c r="G207" i="39"/>
  <c r="C208" i="39"/>
  <c r="G208" i="39"/>
  <c r="C209" i="39"/>
  <c r="G209" i="39"/>
  <c r="C210" i="39"/>
  <c r="G210" i="39"/>
  <c r="C211" i="39"/>
  <c r="G211" i="39"/>
  <c r="C212" i="39"/>
  <c r="G212" i="39"/>
  <c r="C213" i="39"/>
  <c r="G213" i="39"/>
  <c r="C214" i="39"/>
  <c r="G214" i="39"/>
  <c r="C215" i="39"/>
  <c r="G215" i="39"/>
  <c r="C216" i="39"/>
  <c r="G216" i="39"/>
  <c r="C217" i="39"/>
  <c r="G217" i="39"/>
  <c r="C218" i="39"/>
  <c r="G218" i="39"/>
  <c r="C219" i="39"/>
  <c r="G219" i="39"/>
  <c r="C220" i="39"/>
  <c r="G220" i="39"/>
  <c r="C221" i="39"/>
  <c r="G221" i="39"/>
  <c r="C222" i="39"/>
  <c r="G222" i="39"/>
  <c r="C223" i="39"/>
  <c r="G223" i="39"/>
  <c r="C224" i="39"/>
  <c r="G224" i="39"/>
  <c r="C225" i="39"/>
  <c r="G225" i="39"/>
  <c r="C226" i="39"/>
  <c r="G226" i="39"/>
  <c r="C227" i="39"/>
  <c r="G227" i="39"/>
  <c r="C228" i="39"/>
  <c r="G228" i="39"/>
  <c r="C229" i="39"/>
  <c r="G229" i="39"/>
  <c r="C230" i="39"/>
  <c r="G230" i="39"/>
  <c r="C231" i="39"/>
  <c r="G231" i="39"/>
  <c r="C232" i="39"/>
  <c r="G232" i="39"/>
  <c r="C233" i="39"/>
  <c r="G233" i="39"/>
  <c r="C234" i="39"/>
  <c r="G234" i="39"/>
  <c r="C235" i="39"/>
  <c r="G235" i="39"/>
  <c r="C236" i="39"/>
  <c r="G236" i="39"/>
  <c r="C237" i="39"/>
  <c r="G237" i="39"/>
  <c r="C238" i="39"/>
  <c r="G238" i="39"/>
  <c r="C239" i="39"/>
  <c r="G239" i="39"/>
  <c r="C240" i="39"/>
  <c r="G240" i="39"/>
  <c r="C241" i="39"/>
  <c r="G241" i="39"/>
  <c r="C242" i="39"/>
  <c r="G242" i="39"/>
  <c r="C243" i="39"/>
  <c r="G243" i="39"/>
  <c r="C244" i="39"/>
  <c r="G244" i="39"/>
  <c r="C245" i="39"/>
  <c r="G245" i="39"/>
  <c r="C246" i="39"/>
  <c r="G246" i="39"/>
  <c r="C247" i="39"/>
  <c r="G247" i="39"/>
  <c r="C248" i="39"/>
  <c r="G248" i="39"/>
  <c r="C249" i="39"/>
  <c r="G249" i="39"/>
  <c r="C250" i="39"/>
  <c r="G250" i="39"/>
  <c r="C251" i="39"/>
  <c r="G251" i="39"/>
  <c r="C252" i="39"/>
  <c r="G252" i="39"/>
  <c r="C253" i="39"/>
  <c r="G253" i="39"/>
  <c r="C254" i="39"/>
  <c r="G254" i="39"/>
  <c r="C255" i="39"/>
  <c r="G255" i="39"/>
  <c r="C256" i="39"/>
  <c r="G256" i="39"/>
  <c r="C257" i="39"/>
  <c r="G257" i="39"/>
  <c r="C258" i="39"/>
  <c r="G258" i="39"/>
  <c r="C259" i="39"/>
  <c r="G259" i="39"/>
  <c r="C260" i="39"/>
  <c r="G260" i="39"/>
  <c r="C261" i="39"/>
  <c r="G261" i="39"/>
  <c r="C262" i="39"/>
  <c r="G262" i="39"/>
  <c r="C263" i="39"/>
  <c r="G263" i="39"/>
  <c r="C264" i="39"/>
  <c r="G264" i="39"/>
  <c r="C265" i="39"/>
  <c r="G265" i="39"/>
  <c r="C266" i="39"/>
  <c r="G266" i="39"/>
  <c r="C267" i="39"/>
  <c r="G267" i="39"/>
  <c r="C268" i="39"/>
  <c r="G268" i="39"/>
  <c r="C269" i="39"/>
  <c r="G269" i="39"/>
  <c r="C270" i="39"/>
  <c r="G270" i="39"/>
  <c r="C271" i="39"/>
  <c r="G271" i="39"/>
  <c r="C272" i="39"/>
  <c r="G272" i="39"/>
  <c r="C273" i="39"/>
  <c r="G273" i="39"/>
  <c r="C274" i="39"/>
  <c r="G274" i="39"/>
  <c r="C275" i="39"/>
  <c r="G275" i="39"/>
  <c r="C276" i="39"/>
  <c r="G276" i="39"/>
  <c r="C277" i="39"/>
  <c r="G277" i="39"/>
  <c r="C278" i="39"/>
  <c r="G278" i="39"/>
  <c r="C279" i="39"/>
  <c r="G279" i="39"/>
  <c r="C280" i="39"/>
  <c r="G280" i="39"/>
  <c r="C281" i="39"/>
  <c r="G281" i="39"/>
  <c r="C282" i="39"/>
  <c r="G282" i="39"/>
  <c r="C283" i="39"/>
  <c r="G283" i="39"/>
  <c r="C284" i="39"/>
  <c r="G284" i="39"/>
  <c r="C285" i="39"/>
  <c r="G285" i="39"/>
  <c r="C286" i="39"/>
  <c r="G286" i="39"/>
  <c r="C287" i="39"/>
  <c r="G287" i="39"/>
  <c r="C288" i="39"/>
  <c r="G288" i="39"/>
  <c r="C289" i="39"/>
  <c r="G289" i="39"/>
  <c r="C290" i="39"/>
  <c r="G290" i="39"/>
  <c r="C291" i="39"/>
  <c r="G291" i="39"/>
  <c r="C292" i="39"/>
  <c r="G292" i="39"/>
  <c r="C293" i="39"/>
  <c r="G293" i="39"/>
  <c r="C294" i="39"/>
  <c r="G294" i="39"/>
  <c r="C295" i="39"/>
  <c r="G295" i="39"/>
  <c r="C296" i="39"/>
  <c r="G296" i="39"/>
  <c r="C297" i="39"/>
  <c r="G297" i="39"/>
  <c r="C298" i="39"/>
  <c r="G298" i="39"/>
  <c r="C299" i="39"/>
  <c r="G299" i="39"/>
  <c r="C300" i="39"/>
  <c r="G300" i="39"/>
  <c r="C301" i="39"/>
  <c r="G301" i="39"/>
  <c r="C302" i="39"/>
  <c r="G302" i="39"/>
  <c r="C303" i="39"/>
  <c r="G303" i="39"/>
  <c r="C304" i="39"/>
  <c r="G304" i="39"/>
  <c r="C305" i="39"/>
  <c r="G305" i="39"/>
  <c r="C306" i="39"/>
  <c r="G306" i="39"/>
  <c r="C307" i="39"/>
  <c r="G307" i="39"/>
  <c r="C308" i="39"/>
  <c r="G308" i="39"/>
  <c r="C309" i="39"/>
  <c r="G309" i="39"/>
  <c r="C310" i="39"/>
  <c r="G310" i="39"/>
  <c r="C311" i="39"/>
  <c r="G311" i="39"/>
  <c r="C312" i="39"/>
  <c r="G312" i="39"/>
  <c r="C313" i="39"/>
  <c r="G313" i="39"/>
  <c r="C314" i="39"/>
  <c r="G314" i="39"/>
  <c r="C315" i="39"/>
  <c r="G315" i="39"/>
  <c r="C316" i="39"/>
  <c r="G316" i="39"/>
  <c r="C317" i="39"/>
  <c r="G317" i="39"/>
  <c r="C318" i="39"/>
  <c r="G318" i="39"/>
  <c r="C319" i="39"/>
  <c r="G319" i="39"/>
  <c r="C320" i="39"/>
  <c r="G320" i="39"/>
  <c r="C321" i="39"/>
  <c r="G321" i="39"/>
  <c r="C322" i="39"/>
  <c r="G322" i="39"/>
  <c r="C323" i="39"/>
  <c r="G323" i="39"/>
  <c r="C324" i="39"/>
  <c r="G324" i="39"/>
  <c r="C325" i="39"/>
  <c r="G325" i="39"/>
  <c r="C326" i="39"/>
  <c r="G326" i="39"/>
  <c r="C327" i="39"/>
  <c r="G327" i="39"/>
  <c r="C328" i="39"/>
  <c r="G328" i="39"/>
  <c r="C329" i="39"/>
  <c r="G329" i="39"/>
  <c r="C330" i="39"/>
  <c r="G330" i="39"/>
  <c r="C331" i="39"/>
  <c r="G331" i="39"/>
  <c r="C332" i="39"/>
  <c r="G332" i="39"/>
  <c r="C333" i="39"/>
  <c r="G333" i="39"/>
  <c r="C334" i="39"/>
  <c r="G334" i="39"/>
  <c r="C335" i="39"/>
  <c r="G335" i="39"/>
  <c r="C336" i="39"/>
  <c r="G336" i="39"/>
  <c r="C337" i="39"/>
  <c r="G337" i="39"/>
  <c r="C338" i="39"/>
  <c r="G338" i="39"/>
  <c r="C339" i="39"/>
  <c r="G339" i="39"/>
  <c r="C340" i="39"/>
  <c r="G340" i="39"/>
  <c r="C341" i="39"/>
  <c r="G341" i="39"/>
  <c r="C342" i="39"/>
  <c r="G342" i="39"/>
  <c r="C343" i="39"/>
  <c r="G343" i="39"/>
  <c r="C344" i="39"/>
  <c r="G344" i="39"/>
  <c r="C345" i="39"/>
  <c r="G345" i="39"/>
  <c r="C346" i="39"/>
  <c r="G346" i="39"/>
  <c r="C347" i="39"/>
  <c r="G347" i="39"/>
  <c r="C348" i="39"/>
  <c r="G348" i="39"/>
  <c r="C349" i="39"/>
  <c r="G349" i="39"/>
  <c r="C350" i="39"/>
  <c r="G350" i="39"/>
  <c r="C351" i="39"/>
  <c r="G351" i="39"/>
  <c r="C352" i="39"/>
  <c r="G352" i="39"/>
  <c r="C353" i="39"/>
  <c r="G353" i="39"/>
  <c r="C354" i="39"/>
  <c r="G354" i="39"/>
  <c r="C355" i="39"/>
  <c r="G355" i="39"/>
  <c r="C356" i="39"/>
  <c r="G356" i="39"/>
  <c r="C357" i="39"/>
  <c r="G357" i="39"/>
  <c r="C358" i="39"/>
  <c r="G358" i="39"/>
  <c r="C359" i="39"/>
  <c r="G359" i="39"/>
  <c r="C360" i="39"/>
  <c r="G360" i="39"/>
  <c r="C361" i="39"/>
  <c r="G361" i="39"/>
  <c r="C362" i="39"/>
  <c r="G362" i="39"/>
  <c r="C363" i="39"/>
  <c r="G363" i="39"/>
  <c r="C364" i="39"/>
  <c r="G364" i="39"/>
  <c r="C365" i="39"/>
  <c r="G365" i="39"/>
  <c r="C366" i="39"/>
  <c r="G366" i="39"/>
  <c r="C367" i="39"/>
  <c r="G367" i="39"/>
  <c r="C368" i="39"/>
  <c r="G368" i="39"/>
  <c r="C369" i="39"/>
  <c r="G369" i="39"/>
  <c r="C370" i="39"/>
  <c r="G370" i="39"/>
  <c r="C371" i="39"/>
  <c r="G371" i="39"/>
  <c r="C372" i="39"/>
  <c r="G372" i="39"/>
  <c r="C373" i="39"/>
  <c r="G373" i="39"/>
  <c r="C374" i="39"/>
  <c r="G374" i="39"/>
  <c r="C375" i="39"/>
  <c r="G375" i="39"/>
  <c r="C376" i="39"/>
  <c r="G376" i="39"/>
  <c r="C377" i="39"/>
  <c r="G377" i="39"/>
  <c r="C378" i="39"/>
  <c r="G378" i="39"/>
  <c r="C379" i="39"/>
  <c r="G379" i="39"/>
  <c r="C380" i="39"/>
  <c r="G380" i="39"/>
  <c r="C381" i="39"/>
  <c r="G381" i="39"/>
  <c r="C382" i="39"/>
  <c r="G382" i="39"/>
  <c r="C383" i="39"/>
  <c r="G383" i="39"/>
  <c r="C384" i="39"/>
  <c r="G384" i="39"/>
  <c r="C385" i="39"/>
  <c r="G385" i="39"/>
  <c r="C386" i="39"/>
  <c r="G386" i="39"/>
  <c r="C387" i="39"/>
  <c r="G387" i="39"/>
  <c r="C388" i="39"/>
  <c r="G388" i="39"/>
  <c r="C389" i="39"/>
  <c r="G389" i="39"/>
  <c r="C390" i="39"/>
  <c r="G390" i="39"/>
  <c r="C391" i="39"/>
  <c r="G391" i="39"/>
  <c r="C392" i="39"/>
  <c r="G392" i="39"/>
  <c r="C393" i="39"/>
  <c r="G393" i="39"/>
  <c r="C394" i="39"/>
  <c r="G394" i="39"/>
  <c r="C395" i="39"/>
  <c r="G395" i="39"/>
  <c r="C396" i="39"/>
  <c r="G396" i="39"/>
  <c r="C397" i="39"/>
  <c r="G397" i="39"/>
  <c r="C398" i="39"/>
  <c r="G398" i="39"/>
  <c r="C399" i="39"/>
  <c r="G399" i="39"/>
  <c r="C400" i="39"/>
  <c r="G400" i="39"/>
  <c r="C401" i="39"/>
  <c r="G401" i="39"/>
  <c r="C402" i="39"/>
  <c r="G402" i="39"/>
  <c r="C403" i="39"/>
  <c r="G403" i="39"/>
  <c r="C404" i="39"/>
  <c r="G404" i="39"/>
  <c r="C405" i="39"/>
  <c r="G405" i="39"/>
  <c r="C406" i="39"/>
  <c r="G406" i="39"/>
  <c r="C407" i="39"/>
  <c r="G407" i="39"/>
  <c r="C408" i="39"/>
  <c r="G408" i="39"/>
  <c r="C409" i="39"/>
  <c r="G409" i="39"/>
  <c r="C410" i="39"/>
  <c r="G410" i="39"/>
  <c r="C411" i="39"/>
  <c r="G411" i="39"/>
  <c r="C412" i="39"/>
  <c r="G412" i="39"/>
  <c r="C413" i="39"/>
  <c r="G413" i="39"/>
  <c r="C414" i="39"/>
  <c r="G414" i="39"/>
  <c r="C415" i="39"/>
  <c r="G415" i="39"/>
  <c r="C416" i="39"/>
  <c r="G416" i="39"/>
  <c r="C417" i="39"/>
  <c r="G417" i="39"/>
  <c r="C418" i="39"/>
  <c r="G418" i="39"/>
  <c r="C419" i="39"/>
  <c r="G419" i="39"/>
  <c r="C420" i="39"/>
  <c r="G420" i="39"/>
  <c r="C421" i="39"/>
  <c r="G421" i="39"/>
  <c r="C422" i="39"/>
  <c r="G422" i="39"/>
  <c r="C423" i="39"/>
  <c r="G423" i="39"/>
  <c r="C424" i="39"/>
  <c r="G424" i="39"/>
  <c r="C425" i="39"/>
  <c r="G425" i="39"/>
  <c r="C426" i="39"/>
  <c r="G426" i="39"/>
  <c r="C427" i="39"/>
  <c r="G427" i="39"/>
  <c r="C428" i="39"/>
  <c r="G428" i="39"/>
  <c r="C429" i="39"/>
  <c r="G429" i="39"/>
  <c r="C430" i="39"/>
  <c r="G430" i="39"/>
  <c r="C431" i="39"/>
  <c r="G431" i="39"/>
  <c r="C432" i="39"/>
  <c r="G432" i="39"/>
  <c r="C433" i="39"/>
  <c r="G433" i="39"/>
  <c r="C434" i="39"/>
  <c r="G434" i="39"/>
  <c r="C435" i="39"/>
  <c r="G435" i="39"/>
  <c r="C436" i="39"/>
  <c r="G436" i="39"/>
  <c r="C437" i="39"/>
  <c r="G437" i="39"/>
  <c r="C438" i="39"/>
  <c r="G438" i="39"/>
  <c r="C439" i="39"/>
  <c r="G439" i="39"/>
  <c r="C440" i="39"/>
  <c r="G440" i="39"/>
  <c r="C441" i="39"/>
  <c r="G441" i="39"/>
  <c r="C442" i="39"/>
  <c r="G442" i="39"/>
  <c r="C443" i="39"/>
  <c r="G443" i="39"/>
  <c r="C444" i="39"/>
  <c r="G444" i="39"/>
  <c r="C445" i="39"/>
  <c r="G445" i="39"/>
  <c r="C446" i="39"/>
  <c r="G446" i="39"/>
  <c r="C447" i="39"/>
  <c r="G447" i="39"/>
  <c r="C448" i="39"/>
  <c r="G448" i="39"/>
  <c r="C449" i="39"/>
  <c r="G449" i="39"/>
  <c r="C450" i="39"/>
  <c r="G450" i="39"/>
  <c r="C451" i="39"/>
  <c r="G451" i="39"/>
  <c r="C452" i="39"/>
  <c r="G452" i="39"/>
  <c r="C453" i="39"/>
  <c r="G453" i="39"/>
  <c r="C454" i="39"/>
  <c r="G454" i="39"/>
  <c r="C455" i="39"/>
  <c r="G455" i="39"/>
  <c r="C456" i="39"/>
  <c r="G456" i="39"/>
  <c r="C457" i="39"/>
  <c r="G457" i="39"/>
  <c r="C458" i="39"/>
  <c r="G458" i="39"/>
  <c r="C459" i="39"/>
  <c r="G459" i="39"/>
  <c r="C460" i="39"/>
  <c r="G460" i="39"/>
  <c r="C461" i="39"/>
  <c r="G461" i="39"/>
  <c r="C462" i="39"/>
  <c r="G462" i="39"/>
  <c r="C463" i="39"/>
  <c r="G463" i="39"/>
  <c r="C464" i="39"/>
  <c r="G464" i="39"/>
  <c r="C465" i="39"/>
  <c r="G465" i="39"/>
  <c r="C466" i="39"/>
  <c r="G466" i="39"/>
  <c r="C467" i="39"/>
  <c r="G467" i="39"/>
  <c r="C468" i="39"/>
  <c r="G468" i="39"/>
  <c r="C469" i="39"/>
  <c r="G469" i="39"/>
  <c r="C470" i="39"/>
  <c r="G470" i="39"/>
  <c r="C471" i="39"/>
  <c r="G471" i="39"/>
  <c r="C472" i="39"/>
  <c r="G472" i="39"/>
  <c r="C473" i="39"/>
  <c r="G473" i="39"/>
  <c r="C474" i="39"/>
  <c r="G474" i="39"/>
  <c r="C475" i="39"/>
  <c r="G475" i="39"/>
  <c r="C476" i="39"/>
  <c r="G476" i="39"/>
  <c r="C477" i="39"/>
  <c r="G477" i="39"/>
  <c r="C478" i="39"/>
  <c r="G478" i="39"/>
  <c r="C479" i="39"/>
  <c r="G479" i="39"/>
  <c r="C480" i="39"/>
  <c r="G480" i="39"/>
  <c r="C481" i="39"/>
  <c r="G481" i="39"/>
  <c r="C482" i="39"/>
  <c r="G482" i="39"/>
  <c r="C483" i="39"/>
  <c r="G483" i="39"/>
  <c r="C484" i="39"/>
  <c r="G484" i="39"/>
  <c r="C485" i="39"/>
  <c r="G485" i="39"/>
  <c r="C486" i="39"/>
  <c r="G486" i="39"/>
  <c r="C487" i="39"/>
  <c r="G487" i="39"/>
  <c r="C488" i="39"/>
  <c r="G488" i="39"/>
  <c r="C489" i="39"/>
  <c r="G489" i="39"/>
  <c r="C490" i="39"/>
  <c r="G490" i="39"/>
  <c r="C491" i="39"/>
  <c r="G491" i="39"/>
  <c r="C492" i="39"/>
  <c r="G492" i="39"/>
  <c r="C493" i="39"/>
  <c r="G493" i="39"/>
  <c r="C494" i="39"/>
  <c r="G494" i="39"/>
  <c r="C495" i="39"/>
  <c r="G495" i="39"/>
  <c r="C496" i="39"/>
  <c r="G496" i="39"/>
  <c r="C497" i="39"/>
  <c r="G497" i="39"/>
  <c r="C498" i="39"/>
  <c r="G498" i="39"/>
  <c r="C499" i="39"/>
  <c r="G499" i="39"/>
  <c r="C500" i="39"/>
  <c r="G500" i="39"/>
  <c r="C501" i="39"/>
  <c r="G501" i="39"/>
  <c r="C502" i="39"/>
  <c r="G502" i="39"/>
  <c r="C503" i="39"/>
  <c r="G503" i="39"/>
  <c r="C504" i="39"/>
  <c r="G504" i="39"/>
  <c r="C505" i="39"/>
  <c r="G505" i="39"/>
  <c r="C506" i="39"/>
  <c r="G506" i="39"/>
  <c r="C507" i="39"/>
  <c r="G507" i="39"/>
  <c r="C508" i="39"/>
  <c r="G508" i="39"/>
  <c r="C509" i="39"/>
  <c r="G509" i="39"/>
  <c r="C510" i="39"/>
  <c r="G510" i="39"/>
  <c r="C511" i="39"/>
  <c r="G511" i="39"/>
  <c r="C512" i="39"/>
  <c r="G512" i="39"/>
  <c r="C513" i="39"/>
  <c r="G513" i="39"/>
  <c r="C514" i="39"/>
  <c r="G514" i="39"/>
  <c r="C515" i="39"/>
  <c r="G515" i="39"/>
  <c r="C516" i="39"/>
  <c r="G516" i="39"/>
  <c r="C517" i="39"/>
  <c r="G517" i="39"/>
  <c r="C518" i="39"/>
  <c r="G518" i="39"/>
  <c r="C519" i="39"/>
  <c r="G519" i="39"/>
  <c r="C520" i="39"/>
  <c r="G520" i="39"/>
  <c r="C521" i="39"/>
  <c r="G521" i="39"/>
  <c r="C522" i="39"/>
  <c r="G522" i="39"/>
  <c r="C523" i="39"/>
  <c r="G523" i="39"/>
  <c r="C524" i="39"/>
  <c r="G524" i="39"/>
  <c r="C525" i="39"/>
  <c r="G525" i="39"/>
  <c r="C526" i="39"/>
  <c r="G526" i="39"/>
  <c r="C527" i="39"/>
  <c r="G527" i="39"/>
  <c r="C528" i="39"/>
  <c r="G528" i="39"/>
  <c r="C529" i="39"/>
  <c r="G529" i="39"/>
  <c r="C530" i="39"/>
  <c r="G530" i="39"/>
  <c r="C531" i="39"/>
  <c r="G531" i="39"/>
  <c r="C532" i="39"/>
  <c r="G532" i="39"/>
  <c r="C533" i="39"/>
  <c r="G533" i="39"/>
  <c r="C534" i="39"/>
  <c r="G534" i="39"/>
  <c r="C535" i="39"/>
  <c r="G535" i="39"/>
  <c r="C536" i="39"/>
  <c r="G536" i="39"/>
  <c r="C537" i="39"/>
  <c r="G537" i="39"/>
  <c r="C538" i="39"/>
  <c r="G538" i="39"/>
  <c r="C539" i="39"/>
  <c r="G539" i="39"/>
  <c r="C540" i="39"/>
  <c r="G540" i="39"/>
  <c r="C541" i="39"/>
  <c r="G541" i="39"/>
  <c r="C542" i="39"/>
  <c r="G542" i="39"/>
  <c r="C543" i="39"/>
  <c r="G543" i="39"/>
  <c r="C544" i="39"/>
  <c r="G544" i="39"/>
  <c r="C545" i="39"/>
  <c r="G545" i="39"/>
  <c r="C546" i="39"/>
  <c r="G546" i="39"/>
  <c r="C547" i="39"/>
  <c r="G547" i="39"/>
  <c r="C548" i="39"/>
  <c r="G548" i="39"/>
  <c r="C549" i="39"/>
  <c r="G549" i="39"/>
  <c r="C550" i="39"/>
  <c r="G550" i="39"/>
  <c r="C551" i="39"/>
  <c r="G551" i="39"/>
  <c r="C552" i="39"/>
  <c r="G552" i="39"/>
  <c r="C553" i="39"/>
  <c r="G553" i="39"/>
  <c r="C554" i="39"/>
  <c r="G554" i="39"/>
  <c r="C555" i="39"/>
  <c r="G555" i="39"/>
  <c r="C556" i="39"/>
  <c r="G556" i="39"/>
  <c r="C557" i="39"/>
  <c r="G557" i="39"/>
  <c r="C558" i="39"/>
  <c r="G558" i="39"/>
  <c r="C559" i="39"/>
  <c r="G559" i="39"/>
  <c r="C560" i="39"/>
  <c r="G560" i="39"/>
  <c r="C561" i="39"/>
  <c r="G561" i="39"/>
  <c r="C562" i="39"/>
  <c r="G562" i="39"/>
  <c r="C563" i="39"/>
  <c r="G563" i="39"/>
  <c r="C564" i="39"/>
  <c r="G564" i="39"/>
  <c r="C565" i="39"/>
  <c r="G565" i="39"/>
  <c r="C566" i="39"/>
  <c r="G566" i="39"/>
  <c r="C567" i="39"/>
  <c r="G567" i="39"/>
  <c r="C568" i="39"/>
  <c r="G568" i="39"/>
  <c r="C569" i="39"/>
  <c r="G569" i="39"/>
  <c r="C570" i="39"/>
  <c r="G570" i="39"/>
  <c r="C571" i="39"/>
  <c r="G571" i="39"/>
  <c r="C572" i="39"/>
  <c r="G572" i="39"/>
  <c r="C573" i="39"/>
  <c r="G573" i="39"/>
  <c r="C574" i="39"/>
  <c r="G574" i="39"/>
  <c r="C575" i="39"/>
  <c r="G575" i="39"/>
  <c r="C576" i="39"/>
  <c r="G576" i="39"/>
  <c r="C577" i="39"/>
  <c r="G577" i="39"/>
  <c r="C578" i="39"/>
  <c r="G578" i="39"/>
  <c r="C579" i="39"/>
  <c r="G579" i="39"/>
  <c r="C580" i="39"/>
  <c r="G580" i="39"/>
  <c r="C581" i="39"/>
  <c r="G581" i="39"/>
  <c r="C582" i="39"/>
  <c r="G582" i="39"/>
  <c r="C583" i="39"/>
  <c r="G583" i="39"/>
  <c r="C584" i="39"/>
  <c r="G584" i="39"/>
  <c r="C585" i="39"/>
  <c r="G585" i="39"/>
  <c r="C586" i="39"/>
  <c r="G586" i="39"/>
  <c r="C587" i="39"/>
  <c r="G587" i="39"/>
  <c r="C588" i="39"/>
  <c r="G588" i="39"/>
  <c r="C589" i="39"/>
  <c r="G589" i="39"/>
  <c r="C590" i="39"/>
  <c r="G590" i="39"/>
  <c r="C591" i="39"/>
  <c r="G591" i="39"/>
  <c r="C592" i="39"/>
  <c r="G592" i="39"/>
  <c r="C593" i="39"/>
  <c r="G593" i="39"/>
  <c r="C594" i="39"/>
  <c r="G594" i="39"/>
  <c r="C595" i="39"/>
  <c r="G595" i="39"/>
  <c r="C596" i="39"/>
  <c r="G596" i="39"/>
  <c r="C597" i="39"/>
  <c r="G597" i="39"/>
  <c r="C598" i="39"/>
  <c r="G598" i="39"/>
  <c r="C599" i="39"/>
  <c r="G599" i="39"/>
  <c r="C600" i="39"/>
  <c r="G600" i="39"/>
  <c r="C601" i="39"/>
  <c r="G601" i="39"/>
  <c r="C602" i="39"/>
  <c r="G602" i="39"/>
  <c r="C603" i="39"/>
  <c r="G603" i="39"/>
  <c r="C604" i="39"/>
  <c r="G604" i="39"/>
  <c r="C605" i="39"/>
  <c r="G605" i="39"/>
  <c r="C606" i="39"/>
  <c r="G606" i="39"/>
  <c r="C607" i="39"/>
  <c r="G607" i="39"/>
  <c r="C608" i="39"/>
  <c r="G608" i="39"/>
  <c r="C609" i="39"/>
  <c r="G609" i="39"/>
  <c r="C610" i="39"/>
  <c r="G610" i="39"/>
  <c r="C611" i="39"/>
  <c r="G611" i="39"/>
  <c r="C612" i="39"/>
  <c r="G612" i="39"/>
  <c r="C613" i="39"/>
  <c r="G613" i="39"/>
  <c r="C614" i="39"/>
  <c r="G614" i="39"/>
  <c r="C615" i="39"/>
  <c r="G615" i="39"/>
  <c r="C616" i="39"/>
  <c r="G616" i="39"/>
  <c r="C617" i="39"/>
  <c r="G617" i="39"/>
  <c r="C618" i="39"/>
  <c r="G618" i="39"/>
  <c r="C619" i="39"/>
  <c r="G619" i="39"/>
  <c r="C620" i="39"/>
  <c r="G620" i="39"/>
  <c r="C621" i="39"/>
  <c r="G621" i="39"/>
  <c r="C622" i="39"/>
  <c r="G622" i="39"/>
  <c r="C623" i="39"/>
  <c r="G623" i="39"/>
  <c r="C624" i="39"/>
  <c r="G624" i="39"/>
  <c r="C625" i="39"/>
  <c r="G625" i="39"/>
  <c r="C626" i="39"/>
  <c r="G626" i="39"/>
  <c r="C627" i="39"/>
  <c r="G627" i="39"/>
  <c r="C628" i="39"/>
  <c r="G628" i="39"/>
  <c r="C629" i="39"/>
  <c r="G629" i="39"/>
  <c r="C630" i="39"/>
  <c r="G630" i="39"/>
  <c r="C631" i="39"/>
  <c r="G631" i="39"/>
  <c r="C632" i="39"/>
  <c r="G632" i="39"/>
  <c r="C633" i="39"/>
  <c r="G633" i="39"/>
  <c r="C634" i="39"/>
  <c r="G634" i="39"/>
  <c r="C635" i="39"/>
  <c r="G635" i="39"/>
  <c r="C636" i="39"/>
  <c r="G636" i="39"/>
  <c r="C637" i="39"/>
  <c r="G637" i="39"/>
  <c r="C638" i="39"/>
  <c r="G638" i="39"/>
  <c r="C639" i="39"/>
  <c r="G639" i="39"/>
  <c r="C640" i="39"/>
  <c r="G640" i="39"/>
  <c r="C641" i="39"/>
  <c r="G641" i="39"/>
  <c r="C642" i="39"/>
  <c r="G642" i="39"/>
  <c r="C643" i="39"/>
  <c r="G643" i="39"/>
  <c r="C644" i="39"/>
  <c r="G644" i="39"/>
  <c r="C645" i="39"/>
  <c r="G645" i="39"/>
  <c r="C646" i="39"/>
  <c r="G646" i="39"/>
  <c r="C647" i="39"/>
  <c r="G647" i="39"/>
  <c r="C648" i="39"/>
  <c r="G648" i="39"/>
  <c r="C649" i="39"/>
  <c r="G649" i="39"/>
  <c r="C650" i="39"/>
  <c r="G650" i="39"/>
  <c r="C651" i="39"/>
  <c r="G651" i="39"/>
  <c r="C652" i="39"/>
  <c r="G652" i="39"/>
  <c r="C653" i="39"/>
  <c r="G653" i="39"/>
  <c r="C654" i="39"/>
  <c r="G654" i="39"/>
  <c r="C655" i="39"/>
  <c r="G655" i="39"/>
  <c r="C656" i="39"/>
  <c r="G656" i="39"/>
  <c r="C657" i="39"/>
  <c r="G657" i="39"/>
  <c r="C658" i="39"/>
  <c r="G658" i="39"/>
  <c r="C659" i="39"/>
  <c r="G659" i="39"/>
  <c r="C660" i="39"/>
  <c r="G660" i="39"/>
  <c r="C661" i="39"/>
  <c r="G661" i="39"/>
  <c r="C662" i="39"/>
  <c r="G662" i="39"/>
  <c r="C663" i="39"/>
  <c r="G663" i="39"/>
  <c r="C664" i="39"/>
  <c r="G664" i="39"/>
  <c r="C665" i="39"/>
  <c r="G665" i="39"/>
  <c r="C666" i="39"/>
  <c r="G666" i="39"/>
  <c r="C667" i="39"/>
  <c r="G667" i="39"/>
  <c r="C668" i="39"/>
  <c r="G668" i="39"/>
  <c r="C669" i="39"/>
  <c r="G669" i="39"/>
  <c r="C670" i="39"/>
  <c r="G670" i="39"/>
  <c r="C671" i="39"/>
  <c r="G671" i="39"/>
  <c r="C672" i="39"/>
  <c r="G672" i="39"/>
  <c r="C673" i="39"/>
  <c r="G673" i="39"/>
  <c r="C674" i="39"/>
  <c r="G674" i="39"/>
  <c r="C675" i="39"/>
  <c r="G675" i="39"/>
  <c r="C676" i="39"/>
  <c r="G676" i="39"/>
  <c r="C677" i="39"/>
  <c r="G677" i="39"/>
  <c r="C678" i="39"/>
  <c r="G678" i="39"/>
  <c r="C679" i="39"/>
  <c r="G679" i="39"/>
  <c r="C680" i="39"/>
  <c r="G680" i="39"/>
  <c r="C681" i="39"/>
  <c r="G681" i="39"/>
  <c r="C682" i="39"/>
  <c r="G682" i="39"/>
  <c r="C683" i="39"/>
  <c r="G683" i="39"/>
  <c r="C684" i="39"/>
  <c r="G684" i="39"/>
  <c r="C685" i="39"/>
  <c r="G685" i="39"/>
  <c r="C686" i="39"/>
  <c r="G686" i="39"/>
  <c r="C687" i="39"/>
  <c r="G687" i="39"/>
  <c r="C688" i="39"/>
  <c r="G688" i="39"/>
  <c r="C689" i="39"/>
  <c r="G689" i="39"/>
  <c r="C690" i="39"/>
  <c r="G690" i="39"/>
  <c r="C691" i="39"/>
  <c r="G691" i="39"/>
  <c r="C692" i="39"/>
  <c r="G692" i="39"/>
  <c r="C693" i="39"/>
  <c r="G693" i="39"/>
  <c r="C694" i="39"/>
  <c r="G694" i="39"/>
  <c r="C695" i="39"/>
  <c r="G695" i="39"/>
  <c r="C696" i="39"/>
  <c r="G696" i="39"/>
  <c r="C697" i="39"/>
  <c r="G697" i="39"/>
  <c r="C698" i="39"/>
  <c r="G698" i="39"/>
  <c r="C699" i="39"/>
  <c r="G699" i="39"/>
  <c r="C700" i="39"/>
  <c r="G700" i="39"/>
  <c r="C701" i="39"/>
  <c r="G701" i="39"/>
  <c r="C702" i="39"/>
  <c r="G702" i="39"/>
  <c r="C703" i="39"/>
  <c r="G703" i="39"/>
  <c r="C704" i="39"/>
  <c r="G704" i="39"/>
  <c r="C705" i="39"/>
  <c r="G705" i="39"/>
  <c r="C706" i="39"/>
  <c r="G706" i="39"/>
  <c r="C707" i="39"/>
  <c r="G707" i="39"/>
  <c r="C708" i="39"/>
  <c r="G708" i="39"/>
  <c r="C709" i="39"/>
  <c r="G709" i="39"/>
  <c r="C710" i="39"/>
  <c r="G710" i="39"/>
  <c r="C711" i="39"/>
  <c r="G711" i="39"/>
  <c r="C712" i="39"/>
  <c r="G712" i="39"/>
  <c r="C713" i="39"/>
  <c r="G713" i="39"/>
  <c r="C714" i="39"/>
  <c r="G714" i="39"/>
  <c r="C715" i="39"/>
  <c r="G715" i="39"/>
  <c r="C716" i="39"/>
  <c r="G716" i="39"/>
  <c r="C717" i="39"/>
  <c r="G717" i="39"/>
  <c r="C718" i="39"/>
  <c r="G718" i="39"/>
  <c r="C719" i="39"/>
  <c r="G719" i="39"/>
  <c r="C720" i="39"/>
  <c r="G720" i="39"/>
  <c r="C721" i="39"/>
  <c r="G721" i="39"/>
  <c r="C722" i="39"/>
  <c r="G722" i="39"/>
  <c r="C723" i="39"/>
  <c r="G723" i="39"/>
  <c r="C724" i="39"/>
  <c r="G724" i="39"/>
  <c r="C725" i="39"/>
  <c r="G725" i="39"/>
  <c r="C726" i="39"/>
  <c r="G726" i="39"/>
  <c r="C727" i="39"/>
  <c r="G727" i="39"/>
  <c r="C728" i="39"/>
  <c r="G728" i="39"/>
  <c r="C729" i="39"/>
  <c r="G729" i="39"/>
  <c r="C730" i="39"/>
  <c r="G730" i="39"/>
  <c r="C731" i="39"/>
  <c r="G731" i="39"/>
  <c r="C732" i="39"/>
  <c r="G732" i="39"/>
  <c r="C733" i="39"/>
  <c r="G733" i="39"/>
  <c r="C734" i="39"/>
  <c r="G734" i="39"/>
  <c r="C735" i="39"/>
  <c r="G735" i="39"/>
  <c r="C736" i="39"/>
  <c r="G736" i="39"/>
  <c r="C737" i="39"/>
  <c r="G737" i="39"/>
  <c r="C738" i="39"/>
  <c r="G738" i="39"/>
  <c r="C739" i="39"/>
  <c r="G739" i="39"/>
  <c r="C740" i="39"/>
  <c r="G740" i="39"/>
  <c r="C741" i="39"/>
  <c r="G741" i="39"/>
  <c r="C742" i="39"/>
  <c r="G742" i="39"/>
  <c r="C743" i="39"/>
  <c r="G743" i="39"/>
  <c r="C744" i="39"/>
  <c r="G744" i="39"/>
  <c r="C745" i="39"/>
  <c r="G745" i="39"/>
  <c r="C746" i="39"/>
  <c r="G746" i="39"/>
  <c r="C747" i="39"/>
  <c r="G747" i="39"/>
  <c r="C748" i="39"/>
  <c r="G748" i="39"/>
  <c r="C749" i="39"/>
  <c r="G749" i="39"/>
  <c r="C750" i="39"/>
  <c r="G750" i="39"/>
  <c r="C751" i="39"/>
  <c r="G751" i="39"/>
  <c r="C752" i="39"/>
  <c r="G752" i="39"/>
  <c r="C753" i="39"/>
  <c r="G753" i="39"/>
  <c r="C754" i="39"/>
  <c r="G754" i="39"/>
  <c r="C755" i="39"/>
  <c r="G755" i="39"/>
  <c r="C756" i="39"/>
  <c r="G756" i="39"/>
  <c r="C757" i="39"/>
  <c r="G757" i="39"/>
  <c r="C758" i="39"/>
  <c r="G758" i="39"/>
  <c r="C759" i="39"/>
  <c r="G759" i="39"/>
  <c r="C760" i="39"/>
  <c r="G760" i="39"/>
  <c r="C761" i="39"/>
  <c r="G761" i="39"/>
  <c r="C762" i="39"/>
  <c r="G762" i="39"/>
  <c r="C763" i="39"/>
  <c r="G763" i="39"/>
  <c r="C764" i="39"/>
  <c r="G764" i="39"/>
  <c r="C765" i="39"/>
  <c r="G765" i="39"/>
  <c r="C766" i="39"/>
  <c r="G766" i="39"/>
  <c r="C767" i="39"/>
  <c r="G767" i="39"/>
  <c r="C768" i="39"/>
  <c r="G768" i="39"/>
  <c r="C769" i="39"/>
  <c r="G769" i="39"/>
  <c r="C770" i="39"/>
  <c r="G770" i="39"/>
  <c r="C771" i="39"/>
  <c r="G771" i="39"/>
  <c r="C772" i="39"/>
  <c r="G772" i="39"/>
  <c r="C773" i="39"/>
  <c r="G773" i="39"/>
  <c r="C774" i="39"/>
  <c r="G774" i="39"/>
  <c r="C775" i="39"/>
  <c r="G775" i="39"/>
  <c r="C776" i="39"/>
  <c r="G776" i="39"/>
  <c r="C777" i="39"/>
  <c r="G777" i="39"/>
  <c r="C778" i="39"/>
  <c r="G778" i="39"/>
  <c r="C779" i="39"/>
  <c r="G779" i="39"/>
  <c r="C780" i="39"/>
  <c r="G780" i="39"/>
  <c r="C781" i="39"/>
  <c r="G781" i="39"/>
  <c r="C782" i="39"/>
  <c r="G782" i="39"/>
  <c r="C783" i="39"/>
  <c r="G783" i="39"/>
  <c r="C784" i="39"/>
  <c r="G784" i="39"/>
  <c r="C785" i="39"/>
  <c r="G785" i="39"/>
  <c r="C786" i="39"/>
  <c r="G786" i="39"/>
  <c r="C787" i="39"/>
  <c r="G787" i="39"/>
  <c r="C788" i="39"/>
  <c r="G788" i="39"/>
  <c r="C789" i="39"/>
  <c r="G789" i="39"/>
  <c r="C790" i="39"/>
  <c r="G790" i="39"/>
  <c r="C791" i="39"/>
  <c r="G791" i="39"/>
  <c r="C792" i="39"/>
  <c r="G792" i="39"/>
  <c r="C793" i="39"/>
  <c r="G793" i="39"/>
  <c r="C794" i="39"/>
  <c r="G794" i="39"/>
  <c r="C795" i="39"/>
  <c r="G795" i="39"/>
  <c r="C796" i="39"/>
  <c r="G796" i="39"/>
  <c r="C797" i="39"/>
  <c r="G797" i="39"/>
  <c r="C798" i="39"/>
  <c r="G798" i="39"/>
  <c r="C799" i="39"/>
  <c r="G799" i="39"/>
  <c r="C800" i="39"/>
  <c r="G800" i="39"/>
  <c r="C801" i="39"/>
  <c r="G801" i="39"/>
  <c r="C802" i="39"/>
  <c r="G802" i="39"/>
  <c r="C803" i="39"/>
  <c r="G803" i="39"/>
  <c r="C804" i="39"/>
  <c r="G804" i="39"/>
  <c r="C805" i="39"/>
  <c r="G805" i="39"/>
  <c r="C806" i="39"/>
  <c r="G806" i="39"/>
  <c r="C807" i="39"/>
  <c r="G807" i="39"/>
  <c r="C808" i="39"/>
  <c r="G808" i="39"/>
  <c r="C809" i="39"/>
  <c r="G809" i="39"/>
  <c r="C810" i="39"/>
  <c r="G810" i="39"/>
  <c r="C811" i="39"/>
  <c r="G811" i="39"/>
  <c r="C812" i="39"/>
  <c r="G812" i="39"/>
  <c r="C813" i="39"/>
  <c r="G813" i="39"/>
  <c r="C814" i="39"/>
  <c r="G814" i="39"/>
  <c r="C815" i="39"/>
  <c r="G815" i="39"/>
  <c r="C816" i="39"/>
  <c r="G816" i="39"/>
  <c r="C817" i="39"/>
  <c r="G817" i="39"/>
  <c r="C818" i="39"/>
  <c r="G818" i="39"/>
  <c r="C819" i="39"/>
  <c r="G819" i="39"/>
  <c r="C820" i="39"/>
  <c r="G820" i="39"/>
  <c r="C821" i="39"/>
  <c r="G821" i="39"/>
  <c r="C822" i="39"/>
  <c r="G822" i="39"/>
  <c r="C823" i="39"/>
  <c r="G823" i="39"/>
  <c r="C824" i="39"/>
  <c r="G824" i="39"/>
  <c r="C825" i="39"/>
  <c r="G825" i="39"/>
  <c r="C826" i="39"/>
  <c r="G826" i="39"/>
  <c r="C827" i="39"/>
  <c r="G827" i="39"/>
  <c r="C828" i="39"/>
  <c r="G828" i="39"/>
  <c r="C829" i="39"/>
  <c r="G829" i="39"/>
  <c r="C830" i="39"/>
  <c r="G830" i="39"/>
  <c r="C831" i="39"/>
  <c r="G831" i="39"/>
  <c r="C832" i="39"/>
  <c r="G832" i="39"/>
  <c r="C833" i="39"/>
  <c r="G833" i="39"/>
  <c r="C834" i="39"/>
  <c r="G834" i="39"/>
  <c r="C835" i="39"/>
  <c r="G835" i="39"/>
  <c r="C836" i="39"/>
  <c r="G836" i="39"/>
  <c r="C837" i="39"/>
  <c r="G837" i="39"/>
  <c r="C838" i="39"/>
  <c r="G838" i="39"/>
  <c r="C839" i="39"/>
  <c r="G839" i="39"/>
  <c r="C840" i="39"/>
  <c r="G840" i="39"/>
  <c r="C841" i="39"/>
  <c r="G841" i="39"/>
  <c r="C842" i="39"/>
  <c r="G842" i="39"/>
  <c r="C843" i="39"/>
  <c r="G843" i="39"/>
  <c r="C844" i="39"/>
  <c r="G844" i="39"/>
  <c r="C845" i="39"/>
  <c r="G845" i="39"/>
  <c r="C846" i="39"/>
  <c r="G846" i="39"/>
  <c r="C847" i="39"/>
  <c r="G847" i="39"/>
  <c r="C848" i="39"/>
  <c r="G848" i="39"/>
  <c r="C849" i="39"/>
  <c r="G849" i="39"/>
  <c r="C850" i="39"/>
  <c r="G850" i="39"/>
  <c r="C851" i="39"/>
  <c r="G851" i="39"/>
  <c r="C852" i="39"/>
  <c r="G852" i="39"/>
  <c r="C853" i="39"/>
  <c r="G853" i="39"/>
  <c r="C854" i="39"/>
  <c r="G854" i="39"/>
  <c r="C855" i="39"/>
  <c r="G855" i="39"/>
  <c r="C856" i="39"/>
  <c r="G856" i="39"/>
  <c r="C857" i="39"/>
  <c r="G857" i="39"/>
  <c r="C858" i="39"/>
  <c r="G858" i="39"/>
  <c r="C859" i="39"/>
  <c r="G859" i="39"/>
  <c r="C860" i="39"/>
  <c r="G860" i="39"/>
  <c r="C861" i="39"/>
  <c r="G861" i="39"/>
  <c r="C862" i="39"/>
  <c r="G862" i="39"/>
  <c r="C863" i="39"/>
  <c r="G863" i="39"/>
  <c r="C864" i="39"/>
  <c r="G864" i="39"/>
  <c r="C865" i="39"/>
  <c r="G865" i="39"/>
  <c r="C866" i="39"/>
  <c r="G866" i="39"/>
  <c r="C867" i="39"/>
  <c r="G867" i="39"/>
  <c r="C868" i="39"/>
  <c r="G868" i="39"/>
  <c r="C869" i="39"/>
  <c r="G869" i="39"/>
  <c r="C870" i="39"/>
  <c r="G870" i="39"/>
  <c r="C871" i="39"/>
  <c r="G871" i="39"/>
  <c r="C872" i="39"/>
  <c r="G872" i="39"/>
  <c r="C873" i="39"/>
  <c r="G873" i="39"/>
  <c r="C874" i="39"/>
  <c r="G874" i="39"/>
  <c r="C875" i="39"/>
  <c r="G875" i="39"/>
  <c r="C876" i="39"/>
  <c r="G876" i="39"/>
  <c r="C877" i="39"/>
  <c r="G877" i="39"/>
  <c r="C878" i="39"/>
  <c r="G878" i="39"/>
  <c r="C879" i="39"/>
  <c r="G879" i="39"/>
  <c r="C880" i="39"/>
  <c r="G880" i="39"/>
  <c r="C881" i="39"/>
  <c r="G881" i="39"/>
  <c r="C882" i="39"/>
  <c r="G882" i="39"/>
  <c r="C883" i="39"/>
  <c r="G883" i="39"/>
  <c r="C884" i="39"/>
  <c r="G884" i="39"/>
  <c r="C885" i="39"/>
  <c r="G885" i="39"/>
  <c r="C886" i="39"/>
  <c r="G886" i="39"/>
  <c r="C887" i="39"/>
  <c r="G887" i="39"/>
  <c r="C888" i="39"/>
  <c r="G888" i="39"/>
  <c r="C889" i="39"/>
  <c r="G889" i="39"/>
  <c r="C890" i="39"/>
  <c r="G890" i="39"/>
  <c r="C891" i="39"/>
  <c r="G891" i="39"/>
  <c r="C892" i="39"/>
  <c r="G892" i="39"/>
  <c r="C893" i="39"/>
  <c r="G893" i="39"/>
  <c r="C894" i="39"/>
  <c r="G894" i="39"/>
  <c r="C895" i="39"/>
  <c r="G895" i="39"/>
  <c r="C896" i="39"/>
  <c r="G896" i="39"/>
  <c r="C897" i="39"/>
  <c r="G897" i="39"/>
  <c r="C898" i="39"/>
  <c r="G898" i="39"/>
  <c r="C899" i="39"/>
  <c r="G899" i="39"/>
  <c r="C900" i="39"/>
  <c r="G900" i="39"/>
  <c r="C901" i="39"/>
  <c r="G901" i="39"/>
  <c r="C902" i="39"/>
  <c r="G902" i="39"/>
  <c r="C903" i="39"/>
  <c r="G903" i="39"/>
  <c r="C904" i="39"/>
  <c r="G904" i="39"/>
  <c r="C905" i="39"/>
  <c r="G905" i="39"/>
  <c r="C906" i="39"/>
  <c r="G906" i="39"/>
  <c r="C907" i="39"/>
  <c r="G907" i="39"/>
  <c r="C908" i="39"/>
  <c r="G908" i="39"/>
  <c r="C909" i="39"/>
  <c r="G909" i="39"/>
  <c r="C910" i="39"/>
  <c r="G910" i="39"/>
  <c r="C911" i="39"/>
  <c r="G911" i="39"/>
  <c r="C912" i="39"/>
  <c r="G912" i="39"/>
  <c r="C913" i="39"/>
  <c r="G913" i="39"/>
  <c r="C914" i="39"/>
  <c r="G914" i="39"/>
  <c r="C915" i="39"/>
  <c r="G915" i="39"/>
  <c r="C916" i="39"/>
  <c r="G916" i="39"/>
  <c r="C917" i="39"/>
  <c r="G917" i="39"/>
  <c r="C918" i="39"/>
  <c r="G918" i="39"/>
  <c r="C919" i="39"/>
  <c r="G919" i="39"/>
  <c r="C920" i="39"/>
  <c r="G920" i="39"/>
  <c r="C921" i="39"/>
  <c r="G921" i="39"/>
  <c r="C922" i="39"/>
  <c r="G922" i="39"/>
  <c r="C923" i="39"/>
  <c r="G923" i="39"/>
  <c r="C924" i="39"/>
  <c r="G924" i="39"/>
  <c r="C925" i="39"/>
  <c r="G925" i="39"/>
  <c r="C926" i="39"/>
  <c r="G926" i="39"/>
  <c r="C927" i="39"/>
  <c r="G927" i="39"/>
  <c r="C928" i="39"/>
  <c r="G928" i="39"/>
  <c r="C929" i="39"/>
  <c r="G929" i="39"/>
  <c r="C930" i="39"/>
  <c r="G930" i="39"/>
  <c r="C931" i="39"/>
  <c r="G931" i="39"/>
  <c r="C932" i="39"/>
  <c r="G932" i="39"/>
  <c r="C933" i="39"/>
  <c r="G933" i="39"/>
  <c r="C934" i="39"/>
  <c r="G934" i="39"/>
  <c r="C935" i="39"/>
  <c r="G935" i="39"/>
  <c r="C936" i="39"/>
  <c r="G936" i="39"/>
  <c r="C937" i="39"/>
  <c r="G937" i="39"/>
  <c r="C938" i="39"/>
  <c r="G938" i="39"/>
  <c r="C939" i="39"/>
  <c r="G939" i="39"/>
  <c r="C940" i="39"/>
  <c r="G940" i="39"/>
  <c r="C941" i="39"/>
  <c r="G941" i="39"/>
  <c r="C942" i="39"/>
  <c r="G942" i="39"/>
  <c r="C943" i="39"/>
  <c r="G943" i="39"/>
  <c r="C944" i="39"/>
  <c r="G944" i="39"/>
  <c r="C945" i="39"/>
  <c r="G945" i="39"/>
  <c r="C946" i="39"/>
  <c r="G946" i="39"/>
  <c r="C947" i="39"/>
  <c r="G947" i="39"/>
  <c r="C948" i="39"/>
  <c r="G948" i="39"/>
  <c r="C949" i="39"/>
  <c r="G949" i="39"/>
  <c r="C950" i="39"/>
  <c r="G950" i="39"/>
  <c r="C951" i="39"/>
  <c r="G951" i="39"/>
  <c r="C952" i="39"/>
  <c r="G952" i="39"/>
  <c r="C953" i="39"/>
  <c r="G953" i="39"/>
  <c r="C954" i="39"/>
  <c r="G954" i="39"/>
  <c r="C955" i="39"/>
  <c r="G955" i="39"/>
  <c r="C956" i="39"/>
  <c r="G956" i="39"/>
  <c r="C957" i="39"/>
  <c r="G957" i="39"/>
  <c r="C958" i="39"/>
  <c r="G958" i="39"/>
  <c r="C959" i="39"/>
  <c r="G959" i="39"/>
  <c r="C960" i="39"/>
  <c r="G960" i="39"/>
  <c r="C961" i="39"/>
  <c r="G961" i="39"/>
  <c r="C962" i="39"/>
  <c r="G962" i="39"/>
  <c r="C963" i="39"/>
  <c r="G963" i="39"/>
  <c r="C964" i="39"/>
  <c r="G964" i="39"/>
  <c r="C965" i="39"/>
  <c r="G965" i="39"/>
  <c r="C966" i="39"/>
  <c r="G966" i="39"/>
  <c r="C967" i="39"/>
  <c r="G967" i="39"/>
  <c r="C968" i="39"/>
  <c r="G968" i="39"/>
  <c r="C969" i="39"/>
  <c r="G969" i="39"/>
  <c r="C970" i="39"/>
  <c r="G970" i="39"/>
  <c r="C971" i="39"/>
  <c r="G971" i="39"/>
  <c r="C972" i="39"/>
  <c r="G972" i="39"/>
  <c r="C973" i="39"/>
  <c r="G973" i="39"/>
  <c r="C974" i="39"/>
  <c r="G974" i="39"/>
  <c r="C975" i="39"/>
  <c r="G975" i="39"/>
  <c r="C976" i="39"/>
  <c r="G976" i="39"/>
  <c r="C977" i="39"/>
  <c r="G977" i="39"/>
  <c r="C978" i="39"/>
  <c r="G978" i="39"/>
  <c r="C979" i="39"/>
  <c r="G979" i="39"/>
  <c r="C980" i="39"/>
  <c r="G980" i="39"/>
  <c r="C981" i="39"/>
  <c r="G981" i="39"/>
  <c r="C982" i="39"/>
  <c r="G982" i="39"/>
  <c r="C983" i="39"/>
  <c r="G983" i="39"/>
  <c r="C984" i="39"/>
  <c r="G984" i="39"/>
  <c r="C985" i="39"/>
  <c r="G985" i="39"/>
  <c r="C986" i="39"/>
  <c r="G986" i="39"/>
  <c r="C987" i="39"/>
  <c r="G987" i="39"/>
  <c r="C988" i="39"/>
  <c r="G988" i="39"/>
  <c r="C989" i="39"/>
  <c r="G989" i="39"/>
  <c r="C990" i="39"/>
  <c r="G990" i="39"/>
  <c r="C991" i="39"/>
  <c r="G991" i="39"/>
  <c r="C992" i="39"/>
  <c r="G992" i="39"/>
  <c r="C993" i="39"/>
  <c r="G993" i="39"/>
  <c r="C994" i="39"/>
  <c r="G994" i="39"/>
  <c r="C995" i="39"/>
  <c r="G995" i="39"/>
  <c r="C996" i="39"/>
  <c r="G996" i="39"/>
  <c r="C997" i="39"/>
  <c r="G997" i="39"/>
  <c r="C998" i="39"/>
  <c r="G998" i="39"/>
  <c r="C999" i="39"/>
  <c r="G999" i="39"/>
  <c r="C1000" i="39"/>
  <c r="G1000" i="39"/>
  <c r="C1001" i="39"/>
  <c r="G1001" i="39"/>
  <c r="C1002" i="39"/>
  <c r="G1002" i="39"/>
  <c r="C1003" i="39"/>
  <c r="G1003" i="39"/>
  <c r="C1004" i="39"/>
  <c r="G1004" i="39"/>
  <c r="C1005" i="39"/>
  <c r="G1005" i="39"/>
  <c r="C1006" i="39"/>
  <c r="G1006" i="39"/>
  <c r="C1007" i="39"/>
  <c r="G1007" i="39"/>
  <c r="C1008" i="39"/>
  <c r="G1008" i="39"/>
  <c r="C1009" i="39"/>
  <c r="G1009" i="39"/>
  <c r="C1010" i="39"/>
  <c r="G1010" i="39"/>
  <c r="C1011" i="39"/>
  <c r="G1011" i="39"/>
  <c r="C1012" i="39"/>
  <c r="G1012" i="39"/>
  <c r="C1013" i="39"/>
  <c r="G1013" i="39"/>
  <c r="C1014" i="39"/>
  <c r="G1014" i="39"/>
  <c r="C1015" i="39"/>
  <c r="G1015" i="39"/>
  <c r="C1016" i="39"/>
  <c r="G1016" i="39"/>
  <c r="C1017" i="39"/>
  <c r="G1017" i="39"/>
  <c r="C1018" i="39"/>
  <c r="G1018" i="39"/>
  <c r="C1019" i="39"/>
  <c r="G1019" i="39"/>
  <c r="C1020" i="39"/>
  <c r="G1020" i="39"/>
  <c r="C1021" i="39"/>
  <c r="G1021" i="39"/>
  <c r="C1022" i="39"/>
  <c r="G1022" i="39"/>
  <c r="C1023" i="39"/>
  <c r="G1023" i="39"/>
  <c r="C1024" i="39"/>
  <c r="G1024" i="39"/>
  <c r="C1025" i="39"/>
  <c r="G1025" i="39"/>
  <c r="C1026" i="39"/>
  <c r="G1026" i="39"/>
  <c r="C1027" i="39"/>
  <c r="G1027" i="39"/>
  <c r="C1028" i="39"/>
  <c r="G1028" i="39"/>
  <c r="C1029" i="39"/>
  <c r="G1029" i="39"/>
  <c r="C1030" i="39"/>
  <c r="G1030" i="39"/>
  <c r="C1031" i="39"/>
  <c r="G1031" i="39"/>
  <c r="C1032" i="39"/>
  <c r="G1032" i="39"/>
  <c r="C1033" i="39"/>
  <c r="G1033" i="39"/>
  <c r="C1034" i="39"/>
  <c r="G1034" i="39"/>
  <c r="C1035" i="39"/>
  <c r="G1035" i="39"/>
  <c r="C1036" i="39"/>
  <c r="G1036" i="39"/>
  <c r="C1037" i="39"/>
  <c r="G1037" i="39"/>
  <c r="C1038" i="39"/>
  <c r="G1038" i="39"/>
  <c r="C1039" i="39"/>
  <c r="G1039" i="39"/>
  <c r="C1040" i="39"/>
  <c r="G1040" i="39"/>
  <c r="C1041" i="39"/>
  <c r="G1041" i="39"/>
  <c r="C1042" i="39"/>
  <c r="G1042" i="39"/>
  <c r="C1043" i="39"/>
  <c r="G1043" i="39"/>
  <c r="C1044" i="39"/>
  <c r="G1044" i="39"/>
  <c r="C1045" i="39"/>
  <c r="G1045" i="39"/>
  <c r="C1046" i="39"/>
  <c r="G1046" i="39"/>
  <c r="C1047" i="39"/>
  <c r="G1047" i="39"/>
  <c r="C1048" i="39"/>
  <c r="G1048" i="39"/>
  <c r="C1049" i="39"/>
  <c r="G1049" i="39"/>
  <c r="C1050" i="39"/>
  <c r="G1050" i="39"/>
  <c r="C1051" i="39"/>
  <c r="G1051" i="39"/>
  <c r="C1052" i="39"/>
  <c r="G1052" i="39"/>
  <c r="C1053" i="39"/>
  <c r="G1053" i="39"/>
  <c r="C1054" i="39"/>
  <c r="G1054" i="39"/>
  <c r="C1055" i="39"/>
  <c r="G1055" i="39"/>
  <c r="C1056" i="39"/>
  <c r="G1056" i="39"/>
  <c r="C1057" i="39"/>
  <c r="G1057" i="39"/>
  <c r="C1058" i="39"/>
  <c r="G1058" i="39"/>
  <c r="C1059" i="39"/>
  <c r="G1059" i="39"/>
  <c r="C1060" i="39"/>
  <c r="G1060" i="39"/>
  <c r="C1061" i="39"/>
  <c r="G1061" i="39"/>
  <c r="C1062" i="39"/>
  <c r="G1062" i="39"/>
  <c r="C1063" i="39"/>
  <c r="G1063" i="39"/>
  <c r="C1064" i="39"/>
  <c r="G1064" i="39"/>
  <c r="C1065" i="39"/>
  <c r="G1065" i="39"/>
  <c r="C1066" i="39"/>
  <c r="G1066" i="39"/>
  <c r="C1067" i="39"/>
  <c r="G1067" i="39"/>
  <c r="C1068" i="39"/>
  <c r="G1068" i="39"/>
  <c r="C1069" i="39"/>
  <c r="G1069" i="39"/>
  <c r="C1070" i="39"/>
  <c r="G1070" i="39"/>
  <c r="C1071" i="39"/>
  <c r="G1071" i="39"/>
  <c r="C1072" i="39"/>
  <c r="G1072" i="39"/>
  <c r="C1073" i="39"/>
  <c r="G1073" i="39"/>
  <c r="C1074" i="39"/>
  <c r="G1074" i="39"/>
  <c r="C1075" i="39"/>
  <c r="G1075" i="39"/>
  <c r="C1076" i="39"/>
  <c r="G1076" i="39"/>
  <c r="C1077" i="39"/>
  <c r="G1077" i="39"/>
  <c r="C1078" i="39"/>
  <c r="G1078" i="39"/>
  <c r="C1079" i="39"/>
  <c r="G1079" i="39"/>
  <c r="C1080" i="39"/>
  <c r="G1080" i="39"/>
  <c r="C1081" i="39"/>
  <c r="G1081" i="39"/>
  <c r="C1082" i="39"/>
  <c r="G1082" i="39"/>
  <c r="C1083" i="39"/>
  <c r="G1083" i="39"/>
  <c r="C1084" i="39"/>
  <c r="G1084" i="39"/>
  <c r="C1085" i="39"/>
  <c r="G1085" i="39"/>
  <c r="C1086" i="39"/>
  <c r="G1086" i="39"/>
  <c r="C1087" i="39"/>
  <c r="G1087" i="39"/>
  <c r="C1088" i="39"/>
  <c r="G1088" i="39"/>
  <c r="C1089" i="39"/>
  <c r="G1089" i="39"/>
  <c r="C1090" i="39"/>
  <c r="G1090" i="39"/>
  <c r="C1091" i="39"/>
  <c r="G1091" i="39"/>
  <c r="C1092" i="39"/>
  <c r="G1092" i="39"/>
  <c r="C1093" i="39"/>
  <c r="G1093" i="39"/>
  <c r="C1094" i="39"/>
  <c r="G1094" i="39"/>
  <c r="C1095" i="39"/>
  <c r="G1095" i="39"/>
  <c r="C1096" i="39"/>
  <c r="G1096" i="39"/>
  <c r="C1097" i="39"/>
  <c r="G1097" i="39"/>
  <c r="C1098" i="39"/>
  <c r="G1098" i="39"/>
  <c r="C1099" i="39"/>
  <c r="G1099" i="39"/>
  <c r="C1100" i="39"/>
  <c r="G1100" i="39"/>
  <c r="C1101" i="39"/>
  <c r="G1101" i="39"/>
  <c r="C1102" i="39"/>
  <c r="G1102" i="39"/>
  <c r="C1103" i="39"/>
  <c r="G1103" i="39"/>
  <c r="C1104" i="39"/>
  <c r="G1104" i="39"/>
  <c r="C1105" i="39"/>
  <c r="G1105" i="39"/>
  <c r="C1106" i="39"/>
  <c r="G1106" i="39"/>
  <c r="C1107" i="39"/>
  <c r="G1107" i="39"/>
  <c r="C1108" i="39"/>
  <c r="G1108" i="39"/>
  <c r="C1109" i="39"/>
  <c r="G1109" i="39"/>
  <c r="C1110" i="39"/>
  <c r="G1110" i="39"/>
  <c r="C1111" i="39"/>
  <c r="G1111" i="39"/>
  <c r="C1112" i="39"/>
  <c r="G1112" i="39"/>
  <c r="C1113" i="39"/>
  <c r="G1113" i="39"/>
  <c r="C1114" i="39"/>
  <c r="G1114" i="39"/>
  <c r="C1115" i="39"/>
  <c r="G1115" i="39"/>
  <c r="C1116" i="39"/>
  <c r="G1116" i="39"/>
  <c r="C1117" i="39"/>
  <c r="G1117" i="39"/>
  <c r="C1118" i="39"/>
  <c r="G1118" i="39"/>
  <c r="C1119" i="39"/>
  <c r="G1119" i="39"/>
  <c r="C1120" i="39"/>
  <c r="G1120" i="39"/>
  <c r="C1121" i="39"/>
  <c r="G1121" i="39"/>
  <c r="C1122" i="39"/>
  <c r="G1122" i="39"/>
  <c r="C1123" i="39"/>
  <c r="G1123" i="39"/>
  <c r="C1124" i="39"/>
  <c r="G1124" i="39"/>
  <c r="C1125" i="39"/>
  <c r="G1125" i="39"/>
  <c r="C1126" i="39"/>
  <c r="G1126" i="39"/>
  <c r="C1127" i="39"/>
  <c r="G1127" i="39"/>
  <c r="C1128" i="39"/>
  <c r="G1128" i="39"/>
  <c r="C1129" i="39"/>
  <c r="G1129" i="39"/>
  <c r="C1130" i="39"/>
  <c r="G1130" i="39"/>
  <c r="C1131" i="39"/>
  <c r="G1131" i="39"/>
  <c r="C1132" i="39"/>
  <c r="G1132" i="39"/>
  <c r="C1133" i="39"/>
  <c r="G1133" i="39"/>
  <c r="C1134" i="39"/>
  <c r="G1134" i="39"/>
  <c r="C1135" i="39"/>
  <c r="G1135" i="39"/>
  <c r="C1136" i="39"/>
  <c r="G1136" i="39"/>
  <c r="C1137" i="39"/>
  <c r="G1137" i="39"/>
  <c r="C1138" i="39"/>
  <c r="G1138" i="39"/>
  <c r="C1139" i="39"/>
  <c r="G1139" i="39"/>
  <c r="C1140" i="39"/>
  <c r="G1140" i="39"/>
  <c r="C1141" i="39"/>
  <c r="G1141" i="39"/>
  <c r="C1142" i="39"/>
  <c r="G1142" i="39"/>
  <c r="C1143" i="39"/>
  <c r="G1143" i="39"/>
  <c r="C1144" i="39"/>
  <c r="G1144" i="39"/>
  <c r="C1145" i="39"/>
  <c r="G1145" i="39"/>
  <c r="C1146" i="39"/>
  <c r="G1146" i="39"/>
  <c r="C1147" i="39"/>
  <c r="G1147" i="39"/>
  <c r="C1148" i="39"/>
  <c r="G1148" i="39"/>
  <c r="C1149" i="39"/>
  <c r="G1149" i="39"/>
  <c r="C1150" i="39"/>
  <c r="G1150" i="39"/>
  <c r="C1151" i="39"/>
  <c r="G1151" i="39"/>
  <c r="C1152" i="39"/>
  <c r="G1152" i="39"/>
  <c r="C1153" i="39"/>
  <c r="G1153" i="39"/>
  <c r="C1154" i="39"/>
  <c r="G1154" i="39"/>
  <c r="C1155" i="39"/>
  <c r="G1155" i="39"/>
  <c r="C1156" i="39"/>
  <c r="G1156" i="39"/>
  <c r="C1157" i="39"/>
  <c r="G1157" i="39"/>
  <c r="C1158" i="39"/>
  <c r="G1158" i="39"/>
  <c r="C1159" i="39"/>
  <c r="G1159" i="39"/>
  <c r="C1160" i="39"/>
  <c r="G1160" i="39"/>
  <c r="C1161" i="39"/>
  <c r="G1161" i="39"/>
  <c r="C1162" i="39"/>
  <c r="G1162" i="39"/>
  <c r="C1163" i="39"/>
  <c r="G1163" i="39"/>
  <c r="C1164" i="39"/>
  <c r="G1164" i="39"/>
  <c r="C1165" i="39"/>
  <c r="G1165" i="39"/>
  <c r="C1166" i="39"/>
  <c r="G1166" i="39"/>
  <c r="C1167" i="39"/>
  <c r="G1167" i="39"/>
  <c r="C1168" i="39"/>
  <c r="G1168" i="39"/>
  <c r="C1169" i="39"/>
  <c r="G1169" i="39"/>
  <c r="C1170" i="39"/>
  <c r="G1170" i="39"/>
  <c r="C1171" i="39"/>
  <c r="G1171" i="39"/>
  <c r="C1172" i="39"/>
  <c r="G1172" i="39"/>
  <c r="C1173" i="39"/>
  <c r="G1173" i="39"/>
  <c r="C1174" i="39"/>
  <c r="G1174" i="39"/>
  <c r="C1175" i="39"/>
  <c r="G1175" i="39"/>
  <c r="C1176" i="39"/>
  <c r="G1176" i="39"/>
  <c r="C1177" i="39"/>
  <c r="G1177" i="39"/>
  <c r="C1178" i="39"/>
  <c r="G1178" i="39"/>
  <c r="C1179" i="39"/>
  <c r="G1179" i="39"/>
  <c r="C1180" i="39"/>
  <c r="G1180" i="39"/>
  <c r="C1181" i="39"/>
  <c r="G1181" i="39"/>
  <c r="C1182" i="39"/>
  <c r="G1182" i="39"/>
  <c r="C1183" i="39"/>
  <c r="G1183" i="39"/>
  <c r="C1184" i="39"/>
  <c r="G1184" i="39"/>
  <c r="C1185" i="39"/>
  <c r="G1185" i="39"/>
  <c r="C1186" i="39"/>
  <c r="G1186" i="39"/>
  <c r="C1187" i="39"/>
  <c r="G1187" i="39"/>
  <c r="C1188" i="39"/>
  <c r="G1188" i="39"/>
  <c r="C1189" i="39"/>
  <c r="G1189" i="39"/>
  <c r="C1190" i="39"/>
  <c r="G1190" i="39"/>
  <c r="C1191" i="39"/>
  <c r="G1191" i="39"/>
  <c r="C1192" i="39"/>
  <c r="G1192" i="39"/>
  <c r="C1193" i="39"/>
  <c r="G1193" i="39"/>
  <c r="C1194" i="39"/>
  <c r="G1194" i="39"/>
  <c r="C1195" i="39"/>
  <c r="G1195" i="39"/>
  <c r="C1196" i="39"/>
  <c r="G1196" i="39"/>
  <c r="C1197" i="39"/>
  <c r="G1197" i="39"/>
  <c r="C1198" i="39"/>
  <c r="G1198" i="39"/>
  <c r="C1199" i="39"/>
  <c r="G1199" i="39"/>
  <c r="C1200" i="39"/>
  <c r="G1200" i="39"/>
  <c r="C1201" i="39"/>
  <c r="G1201" i="39"/>
  <c r="C1202" i="39"/>
  <c r="G1202" i="39"/>
  <c r="C1203" i="39"/>
  <c r="G1203" i="39"/>
  <c r="C1204" i="39"/>
  <c r="G1204" i="39"/>
  <c r="C1205" i="39"/>
  <c r="G1205" i="39"/>
  <c r="C1206" i="39"/>
  <c r="G1206" i="39"/>
  <c r="C1207" i="39"/>
  <c r="G1207" i="39"/>
  <c r="C1208" i="39"/>
  <c r="G1208" i="39"/>
  <c r="C1209" i="39"/>
  <c r="G1209" i="39"/>
  <c r="C1210" i="39"/>
  <c r="G1210" i="39"/>
  <c r="C1211" i="39"/>
  <c r="G1211" i="39"/>
  <c r="C1212" i="39"/>
  <c r="G1212" i="39"/>
  <c r="C1213" i="39"/>
  <c r="G1213" i="39"/>
  <c r="C1214" i="39"/>
  <c r="G1214" i="39"/>
  <c r="C1215" i="39"/>
  <c r="G1215" i="39"/>
  <c r="C1216" i="39"/>
  <c r="G1216" i="39"/>
  <c r="C1217" i="39"/>
  <c r="G1217" i="39"/>
  <c r="C1218" i="39"/>
  <c r="G1218" i="39"/>
  <c r="C1219" i="39"/>
  <c r="G1219" i="39"/>
  <c r="C1220" i="39"/>
  <c r="G1220" i="39"/>
  <c r="C1221" i="39"/>
  <c r="G1221" i="39"/>
  <c r="C1222" i="39"/>
  <c r="G1222" i="39"/>
  <c r="C1223" i="39"/>
  <c r="G1223" i="39"/>
  <c r="C1224" i="39"/>
  <c r="G1224" i="39"/>
  <c r="C1225" i="39"/>
  <c r="G1225" i="39"/>
  <c r="C1226" i="39"/>
  <c r="G1226" i="39"/>
  <c r="C1227" i="39"/>
  <c r="G1227" i="39"/>
  <c r="C1228" i="39"/>
  <c r="G1228" i="39"/>
  <c r="C1229" i="39"/>
  <c r="G1229" i="39"/>
  <c r="C1230" i="39"/>
  <c r="G1230" i="39"/>
  <c r="C1231" i="39"/>
  <c r="G1231" i="39"/>
  <c r="C1232" i="39"/>
  <c r="G1232" i="39"/>
  <c r="C1233" i="39"/>
  <c r="G1233" i="39"/>
  <c r="C1234" i="39"/>
  <c r="G1234" i="39"/>
  <c r="C1235" i="39"/>
  <c r="G1235" i="39"/>
  <c r="C1236" i="39"/>
  <c r="G1236" i="39"/>
  <c r="C1237" i="39"/>
  <c r="G1237" i="39"/>
  <c r="C1238" i="39"/>
  <c r="G1238" i="39"/>
  <c r="C1239" i="39"/>
  <c r="G1239" i="39"/>
  <c r="C1240" i="39"/>
  <c r="G1240" i="39"/>
  <c r="C1241" i="39"/>
  <c r="G1241" i="39"/>
  <c r="C1242" i="39"/>
  <c r="G1242" i="39"/>
  <c r="C1243" i="39"/>
  <c r="G1243" i="39"/>
  <c r="C1244" i="39"/>
  <c r="G1244" i="39"/>
  <c r="C1245" i="39"/>
  <c r="G1245" i="39"/>
  <c r="C1246" i="39"/>
  <c r="G1246" i="39"/>
  <c r="C1247" i="39"/>
  <c r="G1247" i="39"/>
  <c r="C1248" i="39"/>
  <c r="G1248" i="39"/>
  <c r="C1249" i="39"/>
  <c r="G1249" i="39"/>
  <c r="C1250" i="39"/>
  <c r="G1250" i="39"/>
  <c r="C1251" i="39"/>
  <c r="G1251" i="39"/>
  <c r="C1252" i="39"/>
  <c r="G1252" i="39"/>
  <c r="C1253" i="39"/>
  <c r="G1253" i="39"/>
  <c r="C1254" i="39"/>
  <c r="G1254" i="39"/>
  <c r="C1255" i="39"/>
  <c r="G1255" i="39"/>
  <c r="C1256" i="39"/>
  <c r="G1256" i="39"/>
  <c r="C1257" i="39"/>
  <c r="G1257" i="39"/>
  <c r="C1258" i="39"/>
  <c r="G1258" i="39"/>
  <c r="C1259" i="39"/>
  <c r="G1259" i="39"/>
  <c r="C1260" i="39"/>
  <c r="G1260" i="39"/>
  <c r="C1261" i="39"/>
  <c r="G1261" i="39"/>
  <c r="C1262" i="39"/>
  <c r="G1262" i="39"/>
  <c r="C1263" i="39"/>
  <c r="G1263" i="39"/>
  <c r="C1264" i="39"/>
  <c r="G1264" i="39"/>
  <c r="C1265" i="39"/>
  <c r="G1265" i="39"/>
  <c r="C1266" i="39"/>
  <c r="G1266" i="39"/>
  <c r="C1267" i="39"/>
  <c r="G1267" i="39"/>
  <c r="C1268" i="39"/>
  <c r="G1268" i="39"/>
  <c r="C1269" i="39"/>
  <c r="G1269" i="39"/>
  <c r="C1270" i="39"/>
  <c r="G1270" i="39"/>
  <c r="C1271" i="39"/>
  <c r="G1271" i="39"/>
  <c r="C1272" i="39"/>
  <c r="G1272" i="39"/>
  <c r="C1273" i="39"/>
  <c r="G1273" i="39"/>
  <c r="C1274" i="39"/>
  <c r="G1274" i="39"/>
  <c r="C1275" i="39"/>
  <c r="G1275" i="39"/>
  <c r="C1276" i="39"/>
  <c r="G1276" i="39"/>
  <c r="C1277" i="39"/>
  <c r="G1277" i="39"/>
  <c r="C1278" i="39"/>
  <c r="G1278" i="39"/>
  <c r="C1279" i="39"/>
  <c r="G1279" i="39"/>
  <c r="C1280" i="39"/>
  <c r="G1280" i="39"/>
  <c r="C1281" i="39"/>
  <c r="G1281" i="39"/>
  <c r="C1282" i="39"/>
  <c r="G1282" i="39"/>
  <c r="C1283" i="39"/>
  <c r="G1283" i="39"/>
  <c r="C1284" i="39"/>
  <c r="G1284" i="39"/>
  <c r="C1285" i="39"/>
  <c r="G1285" i="39"/>
  <c r="C1286" i="39"/>
  <c r="G1286" i="39"/>
  <c r="C1287" i="39"/>
  <c r="G1287" i="39"/>
  <c r="C1288" i="39"/>
  <c r="G1288" i="39"/>
  <c r="C1289" i="39"/>
  <c r="G1289" i="39"/>
  <c r="C1290" i="39"/>
  <c r="G1290" i="39"/>
  <c r="C1291" i="39"/>
  <c r="G1291" i="39"/>
  <c r="C1292" i="39"/>
  <c r="G1292" i="39"/>
  <c r="C1293" i="39"/>
  <c r="G1293" i="39"/>
  <c r="C1294" i="39"/>
  <c r="G1294" i="39"/>
  <c r="C1295" i="39"/>
  <c r="G1295" i="39"/>
  <c r="C1296" i="39"/>
  <c r="G1296" i="39"/>
  <c r="C1297" i="39"/>
  <c r="G1297" i="39"/>
  <c r="C1298" i="39"/>
  <c r="G1298" i="39"/>
  <c r="C1299" i="39"/>
  <c r="G1299" i="39"/>
  <c r="C1300" i="39"/>
  <c r="G1300" i="39"/>
  <c r="C1301" i="39"/>
  <c r="G1301" i="39"/>
  <c r="C1302" i="39"/>
  <c r="G1302" i="39"/>
  <c r="C1303" i="39"/>
  <c r="G1303" i="39"/>
  <c r="C1304" i="39"/>
  <c r="G1304" i="39"/>
  <c r="C1305" i="39"/>
  <c r="G1305" i="39"/>
  <c r="C1306" i="39"/>
  <c r="G1306" i="39"/>
  <c r="C1307" i="39"/>
  <c r="G1307" i="39"/>
  <c r="C1308" i="39"/>
  <c r="G1308" i="39"/>
  <c r="C1309" i="39"/>
  <c r="G1309" i="39"/>
  <c r="C1310" i="39"/>
  <c r="G1310" i="39"/>
  <c r="C1311" i="39"/>
  <c r="G1311" i="39"/>
  <c r="C1312" i="39"/>
  <c r="G1312" i="39"/>
  <c r="C1313" i="39"/>
  <c r="G1313" i="39"/>
  <c r="C1314" i="39"/>
  <c r="G1314" i="39"/>
  <c r="C1315" i="39"/>
  <c r="G1315" i="39"/>
  <c r="C1316" i="39"/>
  <c r="G1316" i="39"/>
  <c r="C1317" i="39"/>
  <c r="G1317" i="39"/>
  <c r="C1318" i="39"/>
  <c r="G1318" i="39"/>
  <c r="C1319" i="39"/>
  <c r="G1319" i="39"/>
  <c r="C1320" i="39"/>
  <c r="G1320" i="39"/>
  <c r="C1321" i="39"/>
  <c r="G1321" i="39"/>
  <c r="C1322" i="39"/>
  <c r="G1322" i="39"/>
  <c r="C1323" i="39"/>
  <c r="G1323" i="39"/>
  <c r="C1324" i="39"/>
  <c r="G1324" i="39"/>
  <c r="C1325" i="39"/>
  <c r="G1325" i="39"/>
  <c r="C1326" i="39"/>
  <c r="G1326" i="39"/>
  <c r="C1327" i="39"/>
  <c r="G1327" i="39"/>
  <c r="C1328" i="39"/>
  <c r="G1328" i="39"/>
  <c r="C1329" i="39"/>
  <c r="G1329" i="39"/>
  <c r="C1330" i="39"/>
  <c r="G1330" i="39"/>
  <c r="C1331" i="39"/>
  <c r="G1331" i="39"/>
  <c r="C1332" i="39"/>
  <c r="G1332" i="39"/>
  <c r="C1333" i="39"/>
  <c r="G1333" i="39"/>
  <c r="C1334" i="39"/>
  <c r="G1334" i="39"/>
  <c r="C1335" i="39"/>
  <c r="G1335" i="39"/>
  <c r="C1336" i="39"/>
  <c r="G1336" i="39"/>
  <c r="C1337" i="39"/>
  <c r="G1337" i="39"/>
  <c r="C1338" i="39"/>
  <c r="G1338" i="39"/>
  <c r="C1339" i="39"/>
  <c r="G1339" i="39"/>
  <c r="C1340" i="39"/>
  <c r="G1340" i="39"/>
  <c r="C1341" i="39"/>
  <c r="G1341" i="39"/>
  <c r="C1342" i="39"/>
  <c r="G1342" i="39"/>
  <c r="C1343" i="39"/>
  <c r="G1343" i="39"/>
  <c r="C1344" i="39"/>
  <c r="G1344" i="39"/>
  <c r="C1345" i="39"/>
  <c r="G1345" i="39"/>
  <c r="C1346" i="39"/>
  <c r="G1346" i="39"/>
  <c r="C1347" i="39"/>
  <c r="G1347" i="39"/>
  <c r="C1348" i="39"/>
  <c r="G1348" i="39"/>
  <c r="C1349" i="39"/>
  <c r="G1349" i="39"/>
  <c r="C1350" i="39"/>
  <c r="G1350" i="39"/>
  <c r="C1351" i="39"/>
  <c r="G1351" i="39"/>
  <c r="C1352" i="39"/>
  <c r="G1352" i="39"/>
  <c r="C1353" i="39"/>
  <c r="G1353" i="39"/>
  <c r="C1354" i="39"/>
  <c r="G1354" i="39"/>
  <c r="C1355" i="39"/>
  <c r="G1355" i="39"/>
  <c r="C1356" i="39"/>
  <c r="G1356" i="39"/>
  <c r="C1357" i="39"/>
  <c r="G1357" i="39"/>
  <c r="C1358" i="39"/>
  <c r="G1358" i="39"/>
  <c r="C1359" i="39"/>
  <c r="G1359" i="39"/>
  <c r="C1360" i="39"/>
  <c r="G1360" i="39"/>
  <c r="C1361" i="39"/>
  <c r="G1361" i="39"/>
  <c r="C1362" i="39"/>
  <c r="G1362" i="39"/>
  <c r="C1363" i="39"/>
  <c r="G1363" i="39"/>
  <c r="C1364" i="39"/>
  <c r="G1364" i="39"/>
  <c r="C1365" i="39"/>
  <c r="G1365" i="39"/>
  <c r="C1366" i="39"/>
  <c r="G1366" i="39"/>
  <c r="C1367" i="39"/>
  <c r="G1367" i="39"/>
  <c r="C1368" i="39"/>
  <c r="G1368" i="39"/>
  <c r="C1369" i="39"/>
  <c r="G1369" i="39"/>
  <c r="C1370" i="39"/>
  <c r="G1370" i="39"/>
  <c r="C1371" i="39"/>
  <c r="G1371" i="39"/>
  <c r="C1372" i="39"/>
  <c r="G1372" i="39"/>
  <c r="C1373" i="39"/>
  <c r="G1373" i="39"/>
  <c r="C1374" i="39"/>
  <c r="G1374" i="39"/>
  <c r="C1375" i="39"/>
  <c r="G1375" i="39"/>
  <c r="C1376" i="39"/>
  <c r="G1376" i="39"/>
  <c r="C1377" i="39"/>
  <c r="G1377" i="39"/>
  <c r="C1378" i="39"/>
  <c r="G1378" i="39"/>
  <c r="C1379" i="39"/>
  <c r="G1379" i="39"/>
  <c r="C1380" i="39"/>
  <c r="G1380" i="39"/>
  <c r="C1381" i="39"/>
  <c r="G1381" i="39"/>
  <c r="C1382" i="39"/>
  <c r="G1382" i="39"/>
  <c r="C1383" i="39"/>
  <c r="G1383" i="39"/>
  <c r="C1384" i="39"/>
  <c r="G1384" i="39"/>
  <c r="C1385" i="39"/>
  <c r="G1385" i="39"/>
  <c r="C1386" i="39"/>
  <c r="G1386" i="39"/>
  <c r="C1387" i="39"/>
  <c r="G1387" i="39"/>
  <c r="C1388" i="39"/>
  <c r="G1388" i="39"/>
  <c r="C1389" i="39"/>
  <c r="G1389" i="39"/>
  <c r="C1390" i="39"/>
  <c r="G1390" i="39"/>
  <c r="C1391" i="39"/>
  <c r="G1391" i="39"/>
  <c r="C1392" i="39"/>
  <c r="G1392" i="39"/>
  <c r="C1393" i="39"/>
  <c r="G1393" i="39"/>
  <c r="C1394" i="39"/>
  <c r="G1394" i="39"/>
  <c r="C1395" i="39"/>
  <c r="G1395" i="39"/>
  <c r="C1396" i="39"/>
  <c r="G1396" i="39"/>
  <c r="C1397" i="39"/>
  <c r="G1397" i="39"/>
  <c r="C1398" i="39"/>
  <c r="G1398" i="39"/>
  <c r="C1399" i="39"/>
  <c r="G1399" i="39"/>
  <c r="C1400" i="39"/>
  <c r="G1400" i="39"/>
  <c r="C1401" i="39"/>
  <c r="G1401" i="39"/>
  <c r="C1402" i="39"/>
  <c r="G1402" i="39"/>
  <c r="C1403" i="39"/>
  <c r="G1403" i="39"/>
  <c r="C1404" i="39"/>
  <c r="G1404" i="39"/>
  <c r="C1405" i="39"/>
  <c r="G1405" i="39"/>
  <c r="C1406" i="39"/>
  <c r="G1406" i="39"/>
  <c r="C1407" i="39"/>
  <c r="G1407" i="39"/>
  <c r="C1408" i="39"/>
  <c r="G1408" i="39"/>
  <c r="C1409" i="39"/>
  <c r="G1409" i="39"/>
  <c r="C1410" i="39"/>
  <c r="G1410" i="39"/>
  <c r="C1411" i="39"/>
  <c r="G1411" i="39"/>
  <c r="C1412" i="39"/>
  <c r="G1412" i="39"/>
  <c r="C1413" i="39"/>
  <c r="G1413" i="39"/>
  <c r="C1414" i="39"/>
  <c r="G1414" i="39"/>
  <c r="C1415" i="39"/>
  <c r="G1415" i="39"/>
  <c r="C1416" i="39"/>
  <c r="G1416" i="39"/>
  <c r="C1417" i="39"/>
  <c r="G1417" i="39"/>
  <c r="C1418" i="39"/>
  <c r="G1418" i="39"/>
  <c r="C1419" i="39"/>
  <c r="G1419" i="39"/>
  <c r="C1420" i="39"/>
  <c r="G1420" i="39"/>
  <c r="C1421" i="39"/>
  <c r="G1421" i="39"/>
  <c r="C1422" i="39"/>
  <c r="G1422" i="39"/>
  <c r="C1423" i="39"/>
  <c r="G1423" i="39"/>
  <c r="C1424" i="39"/>
  <c r="G1424" i="39"/>
  <c r="C1425" i="39"/>
  <c r="G1425" i="39"/>
  <c r="C1426" i="39"/>
  <c r="G1426" i="39"/>
  <c r="C1427" i="39"/>
  <c r="G1427" i="39"/>
  <c r="C1428" i="39"/>
  <c r="G1428" i="39"/>
  <c r="C1429" i="39"/>
  <c r="G1429" i="39"/>
  <c r="C1430" i="39"/>
  <c r="G1430" i="39"/>
  <c r="C1431" i="39"/>
  <c r="G1431" i="39"/>
  <c r="C1432" i="39"/>
  <c r="G1432" i="39"/>
  <c r="C1433" i="39"/>
  <c r="G1433" i="39"/>
  <c r="C1434" i="39"/>
  <c r="G1434" i="39"/>
  <c r="C1435" i="39"/>
  <c r="G1435" i="39"/>
  <c r="C1436" i="39"/>
  <c r="G1436" i="39"/>
  <c r="C1437" i="39"/>
  <c r="G1437" i="39"/>
  <c r="C1438" i="39"/>
  <c r="G1438" i="39"/>
  <c r="C1439" i="39"/>
  <c r="G1439" i="39"/>
  <c r="C1440" i="39"/>
  <c r="G1440" i="39"/>
  <c r="C1441" i="39"/>
  <c r="G1441" i="39"/>
  <c r="C1442" i="39"/>
  <c r="G1442" i="39"/>
  <c r="C1443" i="39"/>
  <c r="G1443" i="39"/>
  <c r="C1444" i="39"/>
  <c r="G1444" i="39"/>
  <c r="C1445" i="39"/>
  <c r="G1445" i="39"/>
  <c r="C1446" i="39"/>
  <c r="G1446" i="39"/>
  <c r="C1447" i="39"/>
  <c r="G1447" i="39"/>
  <c r="C1448" i="39"/>
  <c r="G1448" i="39"/>
  <c r="C1449" i="39"/>
  <c r="G1449" i="39"/>
  <c r="C1450" i="39"/>
  <c r="G1450" i="39"/>
  <c r="C1451" i="39"/>
  <c r="G1451" i="39"/>
  <c r="C1452" i="39"/>
  <c r="G1452" i="39"/>
  <c r="C1453" i="39"/>
  <c r="G1453" i="39"/>
  <c r="C1454" i="39"/>
  <c r="G1454" i="39"/>
  <c r="C1455" i="39"/>
  <c r="G1455" i="39"/>
  <c r="C1456" i="39"/>
  <c r="G1456" i="39"/>
  <c r="C1457" i="39"/>
  <c r="G1457" i="39"/>
  <c r="C1458" i="39"/>
  <c r="G1458" i="39"/>
  <c r="C1459" i="39"/>
  <c r="G1459" i="39"/>
  <c r="C1460" i="39"/>
  <c r="G1460" i="39"/>
  <c r="C1461" i="39"/>
  <c r="G1461" i="39"/>
  <c r="C1462" i="39"/>
  <c r="G1462" i="39"/>
  <c r="C1463" i="39"/>
  <c r="G1463" i="39"/>
  <c r="C1464" i="39"/>
  <c r="G1464" i="39"/>
  <c r="C1465" i="39"/>
  <c r="G1465" i="39"/>
  <c r="C1466" i="39"/>
  <c r="G1466" i="39"/>
  <c r="C1467" i="39"/>
  <c r="G1467" i="39"/>
  <c r="C1468" i="39"/>
  <c r="G1468" i="39"/>
  <c r="C1469" i="39"/>
  <c r="G1469" i="39"/>
  <c r="C1470" i="39"/>
  <c r="G1470" i="39"/>
  <c r="C1471" i="39"/>
  <c r="G1471" i="39"/>
  <c r="C1472" i="39"/>
  <c r="G1472" i="39"/>
  <c r="C1473" i="39"/>
  <c r="G1473" i="39"/>
  <c r="C1474" i="39"/>
  <c r="G1474" i="39"/>
  <c r="C1475" i="39"/>
  <c r="G1475" i="39"/>
  <c r="C1476" i="39"/>
  <c r="G1476" i="39"/>
  <c r="C1477" i="39"/>
  <c r="G1477" i="39"/>
  <c r="C1478" i="39"/>
  <c r="G1478" i="39"/>
  <c r="C1479" i="39"/>
  <c r="G1479" i="39"/>
  <c r="C1480" i="39"/>
  <c r="G1480" i="39"/>
  <c r="C1481" i="39"/>
  <c r="G1481" i="39"/>
  <c r="C1482" i="39"/>
  <c r="G1482" i="39"/>
  <c r="C1483" i="39"/>
  <c r="G1483" i="39"/>
  <c r="C1484" i="39"/>
  <c r="G1484" i="39"/>
  <c r="C1485" i="39"/>
  <c r="G1485" i="39"/>
  <c r="C1486" i="39"/>
  <c r="G1486" i="39"/>
  <c r="C1487" i="39"/>
  <c r="G1487" i="39"/>
  <c r="C1488" i="39"/>
  <c r="G1488" i="39"/>
  <c r="C1489" i="39"/>
  <c r="G1489" i="39"/>
  <c r="C1490" i="39"/>
  <c r="G1490" i="39"/>
  <c r="C1491" i="39"/>
  <c r="G1491" i="39"/>
  <c r="C1492" i="39"/>
  <c r="G1492" i="39"/>
  <c r="C1493" i="39"/>
  <c r="G1493" i="39"/>
  <c r="C1494" i="39"/>
  <c r="G1494" i="39"/>
  <c r="C1495" i="39"/>
  <c r="G1495" i="39"/>
  <c r="C1496" i="39"/>
  <c r="G1496" i="39"/>
  <c r="C1497" i="39"/>
  <c r="G1497" i="39"/>
  <c r="C1498" i="39"/>
  <c r="G1498" i="39"/>
  <c r="C1499" i="39"/>
  <c r="G1499" i="39"/>
  <c r="C1500" i="39"/>
  <c r="G1500" i="39"/>
  <c r="C1501" i="39"/>
  <c r="G1501" i="39"/>
  <c r="C1502" i="39"/>
  <c r="G1502" i="39"/>
  <c r="C1503" i="39"/>
  <c r="G1503" i="39"/>
  <c r="C1504" i="39"/>
  <c r="G1504" i="39"/>
  <c r="C1505" i="39"/>
  <c r="G1505" i="39"/>
  <c r="C1506" i="39"/>
  <c r="G1506" i="39"/>
  <c r="C1507" i="39"/>
  <c r="G1507" i="39"/>
  <c r="C1508" i="39"/>
  <c r="G1508" i="39"/>
  <c r="C1509" i="39"/>
  <c r="G1509" i="39"/>
  <c r="C1510" i="39"/>
  <c r="G1510" i="39"/>
  <c r="C1511" i="39"/>
  <c r="G1511" i="39"/>
  <c r="C1512" i="39"/>
  <c r="G1512" i="39"/>
  <c r="C1513" i="39"/>
  <c r="G1513" i="39"/>
  <c r="C1514" i="39"/>
  <c r="G1514" i="39"/>
  <c r="C1515" i="39"/>
  <c r="G1515" i="39"/>
  <c r="C1516" i="39"/>
  <c r="G1516" i="39"/>
  <c r="C1517" i="39"/>
  <c r="G1517" i="39"/>
  <c r="C1518" i="39"/>
  <c r="G1518" i="39"/>
  <c r="C1519" i="39"/>
  <c r="G1519" i="39"/>
  <c r="C1520" i="39"/>
  <c r="G1520" i="39"/>
  <c r="C1521" i="39"/>
  <c r="G1521" i="39"/>
  <c r="C1522" i="39"/>
  <c r="G1522" i="39"/>
  <c r="C1523" i="39"/>
  <c r="G1523" i="39"/>
  <c r="C1524" i="39"/>
  <c r="G1524" i="39"/>
  <c r="C1525" i="39"/>
  <c r="G1525" i="39"/>
  <c r="C1526" i="39"/>
  <c r="G1526" i="39"/>
  <c r="C1527" i="39"/>
  <c r="G1527" i="39"/>
  <c r="C1528" i="39"/>
  <c r="G1528" i="39"/>
  <c r="C1529" i="39"/>
  <c r="G1529" i="39"/>
  <c r="C1530" i="39"/>
  <c r="G1530" i="39"/>
  <c r="C1531" i="39"/>
  <c r="G1531" i="39"/>
  <c r="C1532" i="39"/>
  <c r="G1532" i="39"/>
  <c r="C1533" i="39"/>
  <c r="G1533" i="39"/>
  <c r="C1534" i="39"/>
  <c r="G1534" i="39"/>
  <c r="C1535" i="39"/>
  <c r="G1535" i="39"/>
  <c r="C1536" i="39"/>
  <c r="G1536" i="39"/>
  <c r="C1537" i="39"/>
  <c r="G1537" i="39"/>
  <c r="C1538" i="39"/>
  <c r="G1538" i="39"/>
  <c r="C1539" i="39"/>
  <c r="G1539" i="39"/>
  <c r="R88" i="42"/>
  <c r="H486" i="39"/>
  <c r="H487" i="39"/>
  <c r="H488" i="39"/>
  <c r="H489" i="39"/>
  <c r="H490" i="39"/>
  <c r="H491" i="39"/>
  <c r="H492" i="39"/>
  <c r="H493" i="39"/>
  <c r="H494" i="39"/>
  <c r="H495" i="39"/>
  <c r="H496" i="39"/>
  <c r="H497" i="39"/>
  <c r="H498" i="39"/>
  <c r="H499" i="39"/>
  <c r="H500" i="39"/>
  <c r="H501" i="39"/>
  <c r="H502" i="39"/>
  <c r="H503" i="39"/>
  <c r="H504" i="39"/>
  <c r="H505" i="39"/>
  <c r="H506" i="39"/>
  <c r="H507" i="39"/>
  <c r="H508" i="39"/>
  <c r="H509" i="39"/>
  <c r="H510" i="39"/>
  <c r="H511" i="39"/>
  <c r="H512" i="39"/>
  <c r="H513" i="39"/>
  <c r="H514" i="39"/>
  <c r="H515" i="39"/>
  <c r="H516" i="39"/>
  <c r="H517" i="39"/>
  <c r="H518" i="39"/>
  <c r="H519" i="39"/>
  <c r="H520" i="39"/>
  <c r="H521" i="39"/>
  <c r="H522" i="39"/>
  <c r="H523" i="39"/>
  <c r="H524" i="39"/>
  <c r="H525" i="39"/>
  <c r="H526" i="39"/>
  <c r="H527" i="39"/>
  <c r="H528" i="39"/>
  <c r="H529" i="39"/>
  <c r="H530" i="39"/>
  <c r="H531" i="39"/>
  <c r="H532" i="39"/>
  <c r="H533" i="39"/>
  <c r="H534" i="39"/>
  <c r="H535" i="39"/>
  <c r="H536" i="39"/>
  <c r="H537" i="39"/>
  <c r="H538" i="39"/>
  <c r="H539" i="39"/>
  <c r="H540" i="39"/>
  <c r="H541" i="39"/>
  <c r="H542" i="39"/>
  <c r="H543" i="39"/>
  <c r="H544" i="39"/>
  <c r="H545" i="39"/>
  <c r="H546" i="39"/>
  <c r="H547" i="39"/>
  <c r="H548" i="39"/>
  <c r="H549" i="39"/>
  <c r="H550" i="39"/>
  <c r="H551" i="39"/>
  <c r="H552" i="39"/>
  <c r="H553" i="39"/>
  <c r="H554" i="39"/>
  <c r="H555" i="39"/>
  <c r="H556" i="39"/>
  <c r="H557" i="39"/>
  <c r="H558" i="39"/>
  <c r="H559" i="39"/>
  <c r="H560" i="39"/>
  <c r="H561" i="39"/>
  <c r="H562" i="39"/>
  <c r="H563" i="39"/>
  <c r="H564" i="39"/>
  <c r="H565" i="39"/>
  <c r="H566" i="39"/>
  <c r="H567" i="39"/>
  <c r="H568" i="39"/>
  <c r="H569" i="39"/>
  <c r="H570" i="39"/>
  <c r="H571" i="39"/>
  <c r="H572" i="39"/>
  <c r="H573" i="39"/>
  <c r="H574" i="39"/>
  <c r="H575" i="39"/>
  <c r="H576" i="39"/>
  <c r="H577" i="39"/>
  <c r="H578" i="39"/>
  <c r="H579" i="39"/>
  <c r="H580" i="39"/>
  <c r="H581" i="39"/>
  <c r="H582" i="39"/>
  <c r="H583" i="39"/>
  <c r="H584" i="39"/>
  <c r="H585" i="39"/>
  <c r="H586" i="39"/>
  <c r="H587" i="39"/>
  <c r="H588" i="39"/>
  <c r="H589" i="39"/>
  <c r="H590" i="39"/>
  <c r="H591" i="39"/>
  <c r="H592" i="39"/>
  <c r="H593" i="39"/>
  <c r="H594" i="39"/>
  <c r="H595" i="39"/>
  <c r="H596" i="39"/>
  <c r="H597" i="39"/>
  <c r="H598" i="39"/>
  <c r="H599" i="39"/>
  <c r="H600" i="39"/>
  <c r="H601" i="39"/>
  <c r="H602" i="39"/>
  <c r="H603" i="39"/>
  <c r="H604" i="39"/>
  <c r="H605" i="39"/>
  <c r="H606" i="39"/>
  <c r="H607" i="39"/>
  <c r="H608" i="39"/>
  <c r="H609" i="39"/>
  <c r="H610" i="39"/>
  <c r="H611" i="39"/>
  <c r="H612" i="39"/>
  <c r="H613" i="39"/>
  <c r="H614" i="39"/>
  <c r="H615" i="39"/>
  <c r="H616" i="39"/>
  <c r="H617" i="39"/>
  <c r="H618" i="39"/>
  <c r="H619" i="39"/>
  <c r="H620" i="39"/>
  <c r="H621" i="39"/>
  <c r="H622" i="39"/>
  <c r="H623" i="39"/>
  <c r="H624" i="39"/>
  <c r="H625" i="39"/>
  <c r="H626" i="39"/>
  <c r="H627" i="39"/>
  <c r="H628" i="39"/>
  <c r="H629" i="39"/>
  <c r="H630" i="39"/>
  <c r="H631" i="39"/>
  <c r="H632" i="39"/>
  <c r="H633" i="39"/>
  <c r="H683" i="39"/>
  <c r="H684" i="39"/>
  <c r="H685" i="39"/>
  <c r="H686" i="39"/>
  <c r="H687" i="39"/>
  <c r="H688" i="39"/>
  <c r="H689" i="39"/>
  <c r="H690" i="39"/>
  <c r="H691" i="39"/>
  <c r="H692" i="39"/>
  <c r="H693" i="39"/>
  <c r="H694" i="39"/>
  <c r="H695" i="39"/>
  <c r="H696" i="39"/>
  <c r="H697" i="39"/>
  <c r="H698" i="39"/>
  <c r="H699" i="39"/>
  <c r="H700" i="39"/>
  <c r="H701" i="39"/>
  <c r="H702" i="39"/>
  <c r="H703" i="39"/>
  <c r="H704" i="39"/>
  <c r="H705" i="39"/>
  <c r="H706" i="39"/>
  <c r="H707" i="39"/>
  <c r="H708" i="39"/>
  <c r="H709" i="39"/>
  <c r="H710" i="39"/>
  <c r="H711" i="39"/>
  <c r="H712" i="39"/>
  <c r="H713" i="39"/>
  <c r="H714" i="39"/>
  <c r="H715" i="39"/>
  <c r="H716" i="39"/>
  <c r="H717" i="39"/>
  <c r="H718" i="39"/>
  <c r="H719" i="39"/>
  <c r="H720" i="39"/>
  <c r="H721" i="39"/>
  <c r="H722" i="39"/>
  <c r="H723" i="39"/>
  <c r="H724" i="39"/>
  <c r="H725" i="39"/>
  <c r="H726" i="39"/>
  <c r="H727" i="39"/>
  <c r="H728" i="39"/>
  <c r="H729" i="39"/>
  <c r="H730" i="39"/>
  <c r="H731" i="39"/>
  <c r="H732" i="39"/>
  <c r="H733" i="39"/>
  <c r="H734" i="39"/>
  <c r="H735" i="39"/>
  <c r="H736" i="39"/>
  <c r="H737" i="39"/>
  <c r="H738" i="39"/>
  <c r="H739" i="39"/>
  <c r="H740" i="39"/>
  <c r="H741" i="39"/>
  <c r="H742" i="39"/>
  <c r="H743" i="39"/>
  <c r="H744" i="39"/>
  <c r="H745" i="39"/>
  <c r="H746" i="39"/>
  <c r="H747" i="39"/>
  <c r="H748" i="39"/>
  <c r="H749" i="39"/>
  <c r="H750" i="39"/>
  <c r="H751" i="39"/>
  <c r="H752" i="39"/>
  <c r="H753" i="39"/>
  <c r="H754" i="39"/>
  <c r="H755" i="39"/>
  <c r="H756" i="39"/>
  <c r="H757" i="39"/>
  <c r="H758" i="39"/>
  <c r="H759" i="39"/>
  <c r="H760" i="39"/>
  <c r="H761" i="39"/>
  <c r="H762" i="39"/>
  <c r="H763" i="39"/>
  <c r="H764" i="39"/>
  <c r="H765" i="39"/>
  <c r="H766" i="39"/>
  <c r="H767" i="39"/>
  <c r="H768" i="39"/>
  <c r="H769" i="39"/>
  <c r="H770" i="39"/>
  <c r="H771" i="39"/>
  <c r="H772" i="39"/>
  <c r="H773" i="39"/>
  <c r="H774" i="39"/>
  <c r="H775" i="39"/>
  <c r="H776" i="39"/>
  <c r="H777" i="39"/>
  <c r="H778" i="39"/>
  <c r="H779" i="39"/>
  <c r="H780" i="39"/>
  <c r="H781" i="39"/>
  <c r="H782" i="39"/>
  <c r="H783" i="39"/>
  <c r="H784" i="39"/>
  <c r="H785" i="39"/>
  <c r="H786" i="39"/>
  <c r="H787" i="39"/>
  <c r="H788" i="39"/>
  <c r="H789" i="39"/>
  <c r="H790" i="39"/>
  <c r="H791" i="39"/>
  <c r="H792" i="39"/>
  <c r="H793" i="39"/>
  <c r="H794" i="39"/>
  <c r="H795" i="39"/>
  <c r="H796" i="39"/>
  <c r="H797" i="39"/>
  <c r="H798" i="39"/>
  <c r="H799" i="39"/>
  <c r="H800" i="39"/>
  <c r="H801" i="39"/>
  <c r="H802" i="39"/>
  <c r="H803" i="39"/>
  <c r="H804" i="39"/>
  <c r="H805" i="39"/>
  <c r="H806" i="39"/>
  <c r="H807" i="39"/>
  <c r="H808" i="39"/>
  <c r="H809" i="39"/>
  <c r="H810" i="39"/>
  <c r="H811" i="39"/>
  <c r="H812" i="39"/>
  <c r="H813" i="39"/>
  <c r="H814" i="39"/>
  <c r="H815" i="39"/>
  <c r="H816" i="39"/>
  <c r="H817" i="39"/>
  <c r="H818" i="39"/>
  <c r="H819" i="39"/>
  <c r="H820" i="39"/>
  <c r="H821" i="39"/>
  <c r="H822" i="39"/>
  <c r="H823" i="39"/>
  <c r="H824" i="39"/>
  <c r="H825" i="39"/>
  <c r="H826" i="39"/>
  <c r="H827" i="39"/>
  <c r="H828" i="39"/>
  <c r="H829" i="39"/>
  <c r="H830" i="39"/>
  <c r="H831" i="39"/>
  <c r="H832" i="39"/>
  <c r="H833" i="39"/>
  <c r="H834" i="39"/>
  <c r="H835" i="39"/>
  <c r="H836" i="39"/>
  <c r="H837" i="39"/>
  <c r="H838" i="39"/>
  <c r="H839" i="39"/>
  <c r="H840" i="39"/>
  <c r="H841" i="39"/>
  <c r="H842" i="39"/>
  <c r="H843" i="39"/>
  <c r="H844" i="39"/>
  <c r="H845" i="39"/>
  <c r="H846" i="39"/>
  <c r="H847" i="39"/>
  <c r="H848" i="39"/>
  <c r="H849" i="39"/>
  <c r="H850" i="39"/>
  <c r="H851" i="39"/>
  <c r="H852" i="39"/>
  <c r="H853" i="39"/>
  <c r="H854" i="39"/>
  <c r="H855" i="39"/>
  <c r="H856" i="39"/>
  <c r="H857" i="39"/>
  <c r="H858" i="39"/>
  <c r="H859" i="39"/>
  <c r="H860" i="39"/>
  <c r="H861" i="39"/>
  <c r="H862" i="39"/>
  <c r="H863" i="39"/>
  <c r="H864" i="39"/>
  <c r="H865" i="39"/>
  <c r="H866" i="39"/>
  <c r="H867" i="39"/>
  <c r="H868" i="39"/>
  <c r="H869" i="39"/>
  <c r="H870" i="39"/>
  <c r="H871" i="39"/>
  <c r="H872" i="39"/>
  <c r="H873" i="39"/>
  <c r="H874" i="39"/>
  <c r="H875" i="39"/>
  <c r="H876" i="39"/>
  <c r="H877" i="39"/>
  <c r="H878" i="39"/>
  <c r="H879" i="39"/>
  <c r="H880" i="39"/>
  <c r="H881" i="39"/>
  <c r="H882" i="39"/>
  <c r="H883" i="39"/>
  <c r="H884" i="39"/>
  <c r="H885" i="39"/>
  <c r="H886" i="39"/>
  <c r="H887" i="39"/>
  <c r="H888" i="39"/>
  <c r="H889" i="39"/>
  <c r="H890" i="39"/>
  <c r="H891" i="39"/>
  <c r="H892" i="39"/>
  <c r="H893" i="39"/>
  <c r="H894" i="39"/>
  <c r="H895" i="39"/>
  <c r="H896" i="39"/>
  <c r="H897" i="39"/>
  <c r="H898" i="39"/>
  <c r="H899" i="39"/>
  <c r="H900" i="39"/>
  <c r="H901" i="39"/>
  <c r="H902" i="39"/>
  <c r="H903" i="39"/>
  <c r="H904" i="39"/>
  <c r="H905" i="39"/>
  <c r="H906" i="39"/>
  <c r="H1107" i="39"/>
  <c r="H1108" i="39"/>
  <c r="H1109" i="39"/>
  <c r="H1110" i="39"/>
  <c r="H1111" i="39"/>
  <c r="H1112" i="39"/>
  <c r="H1113" i="39"/>
  <c r="H1114" i="39"/>
  <c r="H1115" i="39"/>
  <c r="H1116" i="39"/>
  <c r="H1117" i="39"/>
  <c r="H1118" i="39"/>
  <c r="H1119" i="39"/>
  <c r="H1120" i="39"/>
  <c r="H1121" i="39"/>
  <c r="H1122" i="39"/>
  <c r="H1123" i="39"/>
  <c r="H1124" i="39"/>
  <c r="H1125" i="39"/>
  <c r="H1126" i="39"/>
  <c r="H1127" i="39"/>
  <c r="H1128" i="39"/>
  <c r="H1129" i="39"/>
  <c r="H1130" i="39"/>
  <c r="H1131" i="39"/>
  <c r="H1132" i="39"/>
  <c r="H1133" i="39"/>
  <c r="H1134" i="39"/>
  <c r="H1135" i="39"/>
  <c r="H1136" i="39"/>
  <c r="H1137" i="39"/>
  <c r="H1138" i="39"/>
  <c r="H1139" i="39"/>
  <c r="H1140" i="39"/>
  <c r="H1141" i="39"/>
  <c r="H1142" i="39"/>
  <c r="H1143" i="39"/>
  <c r="H1144" i="39"/>
  <c r="H1145" i="39"/>
  <c r="H1146" i="39"/>
  <c r="H1147" i="39"/>
  <c r="H1148" i="39"/>
  <c r="H1149" i="39"/>
  <c r="H1150" i="39"/>
  <c r="H1151" i="39"/>
  <c r="H1152" i="39"/>
  <c r="H1153" i="39"/>
  <c r="H1154" i="39"/>
  <c r="H1155" i="39"/>
  <c r="H1156" i="39"/>
  <c r="H1157" i="39"/>
  <c r="H1158" i="39"/>
  <c r="H1159" i="39"/>
  <c r="T88" i="42"/>
  <c r="U88" i="42"/>
  <c r="S88" i="42"/>
  <c r="V88" i="42"/>
  <c r="W88" i="42"/>
  <c r="X88" i="42"/>
  <c r="Y88" i="42"/>
  <c r="Z88" i="42"/>
  <c r="Q693" i="39"/>
  <c r="AA88" i="42"/>
  <c r="AB88" i="42"/>
  <c r="AC88" i="42"/>
  <c r="AD88" i="42"/>
  <c r="AE88" i="42"/>
  <c r="E84" i="42"/>
  <c r="R87" i="42"/>
  <c r="T87" i="42"/>
  <c r="U87" i="42"/>
  <c r="V87" i="42"/>
  <c r="W87" i="42"/>
  <c r="S87" i="42"/>
  <c r="X87" i="42"/>
  <c r="Y87" i="42"/>
  <c r="Z87" i="42"/>
  <c r="AA87" i="42"/>
  <c r="AB87" i="42"/>
  <c r="AC87" i="42"/>
  <c r="AD87" i="42"/>
  <c r="AE87" i="42"/>
  <c r="E83" i="42"/>
  <c r="R86" i="42"/>
  <c r="T86" i="42"/>
  <c r="U86" i="42"/>
  <c r="V86" i="42"/>
  <c r="W86" i="42"/>
  <c r="S86" i="42"/>
  <c r="X86" i="42"/>
  <c r="Y86" i="42"/>
  <c r="Z86" i="42"/>
  <c r="AA86" i="42"/>
  <c r="AB86" i="42"/>
  <c r="AC86" i="42"/>
  <c r="AD86" i="42"/>
  <c r="AE86" i="42"/>
  <c r="E82" i="42"/>
  <c r="R85" i="42"/>
  <c r="T85" i="42"/>
  <c r="U85" i="42"/>
  <c r="V85" i="42"/>
  <c r="W85" i="42"/>
  <c r="S85" i="42"/>
  <c r="X85" i="42"/>
  <c r="Y85" i="42"/>
  <c r="Z85" i="42"/>
  <c r="AA85" i="42"/>
  <c r="AB85" i="42"/>
  <c r="AC85" i="42"/>
  <c r="AD85" i="42"/>
  <c r="AE85" i="42"/>
  <c r="E81" i="42"/>
  <c r="R84" i="42"/>
  <c r="T84" i="42"/>
  <c r="U84" i="42"/>
  <c r="V84" i="42"/>
  <c r="W84" i="42"/>
  <c r="S84" i="42"/>
  <c r="X84" i="42"/>
  <c r="Y84" i="42"/>
  <c r="Z84" i="42"/>
  <c r="AA84" i="42"/>
  <c r="AB84" i="42"/>
  <c r="AC84" i="42"/>
  <c r="AD84" i="42"/>
  <c r="AE84" i="42"/>
  <c r="E80" i="42"/>
  <c r="R83" i="42"/>
  <c r="T83" i="42"/>
  <c r="U83" i="42"/>
  <c r="V83" i="42"/>
  <c r="W83" i="42"/>
  <c r="S83" i="42"/>
  <c r="X83" i="42"/>
  <c r="Y83" i="42"/>
  <c r="Z83" i="42"/>
  <c r="AA83" i="42"/>
  <c r="AB83" i="42"/>
  <c r="AC83" i="42"/>
  <c r="AD83" i="42"/>
  <c r="AE83" i="42"/>
  <c r="E79" i="42"/>
  <c r="R82" i="42"/>
  <c r="T82" i="42"/>
  <c r="U82" i="42"/>
  <c r="V82" i="42"/>
  <c r="W82" i="42"/>
  <c r="S82" i="42"/>
  <c r="X82" i="42"/>
  <c r="Y82" i="42"/>
  <c r="Z82" i="42"/>
  <c r="AA82" i="42"/>
  <c r="AB82" i="42"/>
  <c r="AC82" i="42"/>
  <c r="AD82" i="42"/>
  <c r="AE82" i="42"/>
  <c r="E78" i="42"/>
  <c r="R81" i="42"/>
  <c r="T81" i="42"/>
  <c r="U81" i="42"/>
  <c r="V81" i="42"/>
  <c r="W81" i="42"/>
  <c r="S81" i="42"/>
  <c r="X81" i="42"/>
  <c r="Y81" i="42"/>
  <c r="Z81" i="42"/>
  <c r="AA81" i="42"/>
  <c r="AB81" i="42"/>
  <c r="AC81" i="42"/>
  <c r="AD81" i="42"/>
  <c r="AE81" i="42"/>
  <c r="E77" i="42"/>
  <c r="R80" i="42"/>
  <c r="T80" i="42"/>
  <c r="U80" i="42"/>
  <c r="V80" i="42"/>
  <c r="W80" i="42"/>
  <c r="S80" i="42"/>
  <c r="X80" i="42"/>
  <c r="Y80" i="42"/>
  <c r="Z80" i="42"/>
  <c r="AA80" i="42"/>
  <c r="AB80" i="42"/>
  <c r="AC80" i="42"/>
  <c r="AD80" i="42"/>
  <c r="AE80" i="42"/>
  <c r="E76" i="42"/>
  <c r="R79" i="42"/>
  <c r="T79" i="42"/>
  <c r="U79" i="42"/>
  <c r="V79" i="42"/>
  <c r="W79" i="42"/>
  <c r="S79" i="42"/>
  <c r="X79" i="42"/>
  <c r="Y79" i="42"/>
  <c r="Z79" i="42"/>
  <c r="AA79" i="42"/>
  <c r="AB79" i="42"/>
  <c r="AC79" i="42"/>
  <c r="AD79" i="42"/>
  <c r="AE79" i="42"/>
  <c r="E75" i="42"/>
  <c r="R78" i="42"/>
  <c r="T78" i="42"/>
  <c r="U78" i="42"/>
  <c r="V78" i="42"/>
  <c r="W78" i="42"/>
  <c r="S78" i="42"/>
  <c r="X78" i="42"/>
  <c r="Y78" i="42"/>
  <c r="Z78" i="42"/>
  <c r="AA78" i="42"/>
  <c r="AB78" i="42"/>
  <c r="AC78" i="42"/>
  <c r="AD78" i="42"/>
  <c r="AE78" i="42"/>
  <c r="E74" i="42"/>
  <c r="R77" i="42"/>
  <c r="T77" i="42"/>
  <c r="U77" i="42"/>
  <c r="V77" i="42"/>
  <c r="W77" i="42"/>
  <c r="S77" i="42"/>
  <c r="X77" i="42"/>
  <c r="Y77" i="42"/>
  <c r="Z77" i="42"/>
  <c r="AA77" i="42"/>
  <c r="AB77" i="42"/>
  <c r="AC77" i="42"/>
  <c r="AD77" i="42"/>
  <c r="AE77" i="42"/>
  <c r="E73" i="42"/>
  <c r="R76" i="42"/>
  <c r="T76" i="42"/>
  <c r="U76" i="42"/>
  <c r="V76" i="42"/>
  <c r="W76" i="42"/>
  <c r="S76" i="42"/>
  <c r="X76" i="42"/>
  <c r="Y76" i="42"/>
  <c r="Z76" i="42"/>
  <c r="AA76" i="42"/>
  <c r="AB76" i="42"/>
  <c r="AC76" i="42"/>
  <c r="AD76" i="42"/>
  <c r="AE76" i="42"/>
  <c r="E72" i="42"/>
  <c r="R75" i="42"/>
  <c r="T75" i="42"/>
  <c r="U75" i="42"/>
  <c r="V75" i="42"/>
  <c r="W75" i="42"/>
  <c r="S75" i="42"/>
  <c r="X75" i="42"/>
  <c r="Y75" i="42"/>
  <c r="Z75" i="42"/>
  <c r="AA75" i="42"/>
  <c r="AB75" i="42"/>
  <c r="AC75" i="42"/>
  <c r="AD75" i="42"/>
  <c r="AE75" i="42"/>
  <c r="E71" i="42"/>
  <c r="R74" i="42"/>
  <c r="T74" i="42"/>
  <c r="U74" i="42"/>
  <c r="V74" i="42"/>
  <c r="W74" i="42"/>
  <c r="S74" i="42"/>
  <c r="X74" i="42"/>
  <c r="Y74" i="42"/>
  <c r="Z74" i="42"/>
  <c r="AA74" i="42"/>
  <c r="AB74" i="42"/>
  <c r="AC74" i="42"/>
  <c r="AD74" i="42"/>
  <c r="AE74" i="42"/>
  <c r="E70" i="42"/>
  <c r="R73" i="42"/>
  <c r="T73" i="42"/>
  <c r="U73" i="42"/>
  <c r="V73" i="42"/>
  <c r="W73" i="42"/>
  <c r="S73" i="42"/>
  <c r="X73" i="42"/>
  <c r="Y73" i="42"/>
  <c r="Z73" i="42"/>
  <c r="AA73" i="42"/>
  <c r="AB73" i="42"/>
  <c r="AC73" i="42"/>
  <c r="AD73" i="42"/>
  <c r="AE73" i="42"/>
  <c r="E69" i="42"/>
  <c r="R72" i="42"/>
  <c r="T72" i="42"/>
  <c r="U72" i="42"/>
  <c r="V72" i="42"/>
  <c r="W72" i="42"/>
  <c r="S72" i="42"/>
  <c r="X72" i="42"/>
  <c r="Y72" i="42"/>
  <c r="Z72" i="42"/>
  <c r="AA72" i="42"/>
  <c r="AB72" i="42"/>
  <c r="AC72" i="42"/>
  <c r="AD72" i="42"/>
  <c r="AE72" i="42"/>
  <c r="E68" i="42"/>
  <c r="R71" i="42"/>
  <c r="T71" i="42"/>
  <c r="U71" i="42"/>
  <c r="V71" i="42"/>
  <c r="W71" i="42"/>
  <c r="S71" i="42"/>
  <c r="X71" i="42"/>
  <c r="Y71" i="42"/>
  <c r="Z71" i="42"/>
  <c r="AA71" i="42"/>
  <c r="AB71" i="42"/>
  <c r="AC71" i="42"/>
  <c r="AD71" i="42"/>
  <c r="AE71" i="42"/>
  <c r="E67" i="42"/>
  <c r="R70" i="42"/>
  <c r="T70" i="42"/>
  <c r="U70" i="42"/>
  <c r="V70" i="42"/>
  <c r="W70" i="42"/>
  <c r="S70" i="42"/>
  <c r="X70" i="42"/>
  <c r="Y70" i="42"/>
  <c r="Z70" i="42"/>
  <c r="AA70" i="42"/>
  <c r="AB70" i="42"/>
  <c r="AC70" i="42"/>
  <c r="AD70" i="42"/>
  <c r="AE70" i="42"/>
  <c r="E66" i="42"/>
  <c r="R69" i="42"/>
  <c r="T69" i="42"/>
  <c r="U69" i="42"/>
  <c r="V69" i="42"/>
  <c r="W69" i="42"/>
  <c r="S69" i="42"/>
  <c r="X69" i="42"/>
  <c r="Y69" i="42"/>
  <c r="Z69" i="42"/>
  <c r="AA69" i="42"/>
  <c r="AB69" i="42"/>
  <c r="AC69" i="42"/>
  <c r="AD69" i="42"/>
  <c r="AE69" i="42"/>
  <c r="E65" i="42"/>
  <c r="R68" i="42"/>
  <c r="T68" i="42"/>
  <c r="U68" i="42"/>
  <c r="V68" i="42"/>
  <c r="W68" i="42"/>
  <c r="S68" i="42"/>
  <c r="X68" i="42"/>
  <c r="Y68" i="42"/>
  <c r="Z68" i="42"/>
  <c r="AA68" i="42"/>
  <c r="AB68" i="42"/>
  <c r="AC68" i="42"/>
  <c r="AD68" i="42"/>
  <c r="AE68" i="42"/>
  <c r="E64" i="42"/>
  <c r="R67" i="42"/>
  <c r="T67" i="42"/>
  <c r="U67" i="42"/>
  <c r="V67" i="42"/>
  <c r="W67" i="42"/>
  <c r="S67" i="42"/>
  <c r="X67" i="42"/>
  <c r="Y67" i="42"/>
  <c r="Z67" i="42"/>
  <c r="AA67" i="42"/>
  <c r="AB67" i="42"/>
  <c r="AC67" i="42"/>
  <c r="AD67" i="42"/>
  <c r="AE67" i="42"/>
  <c r="E63" i="42"/>
  <c r="R66" i="42"/>
  <c r="T66" i="42"/>
  <c r="U66" i="42"/>
  <c r="V66" i="42"/>
  <c r="W66" i="42"/>
  <c r="S66" i="42"/>
  <c r="X66" i="42"/>
  <c r="Y66" i="42"/>
  <c r="Z66" i="42"/>
  <c r="AA66" i="42"/>
  <c r="AB66" i="42"/>
  <c r="AC66" i="42"/>
  <c r="AD66" i="42"/>
  <c r="AE66" i="42"/>
  <c r="E62" i="42"/>
  <c r="R65" i="42"/>
  <c r="T65" i="42"/>
  <c r="U65" i="42"/>
  <c r="V65" i="42"/>
  <c r="W65" i="42"/>
  <c r="S65" i="42"/>
  <c r="X65" i="42"/>
  <c r="Y65" i="42"/>
  <c r="Z65" i="42"/>
  <c r="AA65" i="42"/>
  <c r="AB65" i="42"/>
  <c r="AC65" i="42"/>
  <c r="AD65" i="42"/>
  <c r="AE65" i="42"/>
  <c r="E61" i="42"/>
  <c r="R64" i="42"/>
  <c r="T64" i="42"/>
  <c r="U64" i="42"/>
  <c r="V64" i="42"/>
  <c r="W64" i="42"/>
  <c r="S64" i="42"/>
  <c r="X64" i="42"/>
  <c r="Y64" i="42"/>
  <c r="Z64" i="42"/>
  <c r="AA64" i="42"/>
  <c r="AB64" i="42"/>
  <c r="AC64" i="42"/>
  <c r="AD64" i="42"/>
  <c r="AE64" i="42"/>
  <c r="E60" i="42"/>
  <c r="R63" i="42"/>
  <c r="T63" i="42"/>
  <c r="U63" i="42"/>
  <c r="V63" i="42"/>
  <c r="W63" i="42"/>
  <c r="S63" i="42"/>
  <c r="X63" i="42"/>
  <c r="Y63" i="42"/>
  <c r="Z63" i="42"/>
  <c r="AA63" i="42"/>
  <c r="AB63" i="42"/>
  <c r="AC63" i="42"/>
  <c r="AD63" i="42"/>
  <c r="AE63" i="42"/>
  <c r="E59" i="42"/>
  <c r="R62" i="42"/>
  <c r="T62" i="42"/>
  <c r="U62" i="42"/>
  <c r="V62" i="42"/>
  <c r="W62" i="42"/>
  <c r="S62" i="42"/>
  <c r="X62" i="42"/>
  <c r="Y62" i="42"/>
  <c r="Z62" i="42"/>
  <c r="AA62" i="42"/>
  <c r="AB62" i="42"/>
  <c r="AC62" i="42"/>
  <c r="AD62" i="42"/>
  <c r="AE62" i="42"/>
  <c r="E58" i="42"/>
  <c r="R61" i="42"/>
  <c r="T61" i="42"/>
  <c r="U61" i="42"/>
  <c r="V61" i="42"/>
  <c r="W61" i="42"/>
  <c r="S61" i="42"/>
  <c r="X61" i="42"/>
  <c r="Y61" i="42"/>
  <c r="Z61" i="42"/>
  <c r="AA61" i="42"/>
  <c r="AB61" i="42"/>
  <c r="AC61" i="42"/>
  <c r="AD61" i="42"/>
  <c r="AE61" i="42"/>
  <c r="E57" i="42"/>
  <c r="R60" i="42"/>
  <c r="T60" i="42"/>
  <c r="U60" i="42"/>
  <c r="V60" i="42"/>
  <c r="W60" i="42"/>
  <c r="S60" i="42"/>
  <c r="X60" i="42"/>
  <c r="Y60" i="42"/>
  <c r="Z60" i="42"/>
  <c r="AA60" i="42"/>
  <c r="AB60" i="42"/>
  <c r="AC60" i="42"/>
  <c r="AD60" i="42"/>
  <c r="AE60" i="42"/>
  <c r="E56" i="42"/>
  <c r="R59" i="42"/>
  <c r="T59" i="42"/>
  <c r="U59" i="42"/>
  <c r="V59" i="42"/>
  <c r="W59" i="42"/>
  <c r="S59" i="42"/>
  <c r="X59" i="42"/>
  <c r="Y59" i="42"/>
  <c r="Z59" i="42"/>
  <c r="AA59" i="42"/>
  <c r="AB59" i="42"/>
  <c r="AC59" i="42"/>
  <c r="AD59" i="42"/>
  <c r="AE59" i="42"/>
  <c r="E55" i="42"/>
  <c r="R58" i="42"/>
  <c r="T58" i="42"/>
  <c r="U58" i="42"/>
  <c r="V58" i="42"/>
  <c r="W58" i="42"/>
  <c r="S58" i="42"/>
  <c r="X58" i="42"/>
  <c r="Y58" i="42"/>
  <c r="Z58" i="42"/>
  <c r="AA58" i="42"/>
  <c r="AB58" i="42"/>
  <c r="AC58" i="42"/>
  <c r="AD58" i="42"/>
  <c r="AE58" i="42"/>
  <c r="E54" i="42"/>
  <c r="R57" i="42"/>
  <c r="T57" i="42"/>
  <c r="U57" i="42"/>
  <c r="V57" i="42"/>
  <c r="W57" i="42"/>
  <c r="S57" i="42"/>
  <c r="X57" i="42"/>
  <c r="Y57" i="42"/>
  <c r="Z57" i="42"/>
  <c r="AA57" i="42"/>
  <c r="AB57" i="42"/>
  <c r="AC57" i="42"/>
  <c r="AD57" i="42"/>
  <c r="AE57" i="42"/>
  <c r="E53" i="42"/>
  <c r="R56" i="42"/>
  <c r="T56" i="42"/>
  <c r="U56" i="42"/>
  <c r="V56" i="42"/>
  <c r="W56" i="42"/>
  <c r="S56" i="42"/>
  <c r="X56" i="42"/>
  <c r="Y56" i="42"/>
  <c r="Z56" i="42"/>
  <c r="AA56" i="42"/>
  <c r="AB56" i="42"/>
  <c r="AC56" i="42"/>
  <c r="AD56" i="42"/>
  <c r="AE56" i="42"/>
  <c r="E52" i="42"/>
  <c r="R55" i="42"/>
  <c r="T55" i="42"/>
  <c r="U55" i="42"/>
  <c r="V55" i="42"/>
  <c r="W55" i="42"/>
  <c r="S55" i="42"/>
  <c r="X55" i="42"/>
  <c r="Y55" i="42"/>
  <c r="Z55" i="42"/>
  <c r="AA55" i="42"/>
  <c r="AB55" i="42"/>
  <c r="AC55" i="42"/>
  <c r="AD55" i="42"/>
  <c r="AE55" i="42"/>
  <c r="E51" i="42"/>
  <c r="R54" i="42"/>
  <c r="T54" i="42"/>
  <c r="U54" i="42"/>
  <c r="V54" i="42"/>
  <c r="W54" i="42"/>
  <c r="S54" i="42"/>
  <c r="X54" i="42"/>
  <c r="Y54" i="42"/>
  <c r="Z54" i="42"/>
  <c r="AA54" i="42"/>
  <c r="AB54" i="42"/>
  <c r="AC54" i="42"/>
  <c r="AD54" i="42"/>
  <c r="AE54" i="42"/>
  <c r="E50" i="42"/>
  <c r="R53" i="42"/>
  <c r="T53" i="42"/>
  <c r="U53" i="42"/>
  <c r="V53" i="42"/>
  <c r="W53" i="42"/>
  <c r="S53" i="42"/>
  <c r="X53" i="42"/>
  <c r="Y53" i="42"/>
  <c r="Z53" i="42"/>
  <c r="AA53" i="42"/>
  <c r="AB53" i="42"/>
  <c r="AC53" i="42"/>
  <c r="AD53" i="42"/>
  <c r="AE53" i="42"/>
  <c r="E49" i="42"/>
  <c r="R52" i="42"/>
  <c r="T52" i="42"/>
  <c r="U52" i="42"/>
  <c r="V52" i="42"/>
  <c r="W52" i="42"/>
  <c r="S52" i="42"/>
  <c r="X52" i="42"/>
  <c r="Y52" i="42"/>
  <c r="Z52" i="42"/>
  <c r="AA52" i="42"/>
  <c r="AB52" i="42"/>
  <c r="AC52" i="42"/>
  <c r="AD52" i="42"/>
  <c r="AE52" i="42"/>
  <c r="E48" i="42"/>
  <c r="R51" i="42"/>
  <c r="T51" i="42"/>
  <c r="U51" i="42"/>
  <c r="V51" i="42"/>
  <c r="W51" i="42"/>
  <c r="S51" i="42"/>
  <c r="X51" i="42"/>
  <c r="Y51" i="42"/>
  <c r="Z51" i="42"/>
  <c r="AA51" i="42"/>
  <c r="AB51" i="42"/>
  <c r="AC51" i="42"/>
  <c r="AD51" i="42"/>
  <c r="AE51" i="42"/>
  <c r="E47" i="42"/>
  <c r="R50" i="42"/>
  <c r="T50" i="42"/>
  <c r="U50" i="42"/>
  <c r="V50" i="42"/>
  <c r="W50" i="42"/>
  <c r="S50" i="42"/>
  <c r="X50" i="42"/>
  <c r="Y50" i="42"/>
  <c r="Z50" i="42"/>
  <c r="AA50" i="42"/>
  <c r="AB50" i="42"/>
  <c r="AC50" i="42"/>
  <c r="AD50" i="42"/>
  <c r="AE50" i="42"/>
  <c r="E46" i="42"/>
  <c r="R49" i="42"/>
  <c r="T49" i="42"/>
  <c r="U49" i="42"/>
  <c r="V49" i="42"/>
  <c r="W49" i="42"/>
  <c r="S49" i="42"/>
  <c r="X49" i="42"/>
  <c r="Y49" i="42"/>
  <c r="Z49" i="42"/>
  <c r="AA49" i="42"/>
  <c r="AB49" i="42"/>
  <c r="AC49" i="42"/>
  <c r="AD49" i="42"/>
  <c r="AE49" i="42"/>
  <c r="E45" i="42"/>
  <c r="R48" i="42"/>
  <c r="T48" i="42"/>
  <c r="U48" i="42"/>
  <c r="V48" i="42"/>
  <c r="W48" i="42"/>
  <c r="S48" i="42"/>
  <c r="X48" i="42"/>
  <c r="Y48" i="42"/>
  <c r="Z48" i="42"/>
  <c r="AA48" i="42"/>
  <c r="AB48" i="42"/>
  <c r="AC48" i="42"/>
  <c r="AD48" i="42"/>
  <c r="AE48" i="42"/>
  <c r="E44" i="42"/>
  <c r="R47" i="42"/>
  <c r="T47" i="42"/>
  <c r="U47" i="42"/>
  <c r="V47" i="42"/>
  <c r="W47" i="42"/>
  <c r="S47" i="42"/>
  <c r="X47" i="42"/>
  <c r="Y47" i="42"/>
  <c r="Z47" i="42"/>
  <c r="AA47" i="42"/>
  <c r="AB47" i="42"/>
  <c r="AC47" i="42"/>
  <c r="AD47" i="42"/>
  <c r="AE47" i="42"/>
  <c r="E43" i="42"/>
  <c r="R46" i="42"/>
  <c r="T46" i="42"/>
  <c r="U46" i="42"/>
  <c r="V46" i="42"/>
  <c r="W46" i="42"/>
  <c r="S46" i="42"/>
  <c r="X46" i="42"/>
  <c r="Y46" i="42"/>
  <c r="Z46" i="42"/>
  <c r="AA46" i="42"/>
  <c r="AB46" i="42"/>
  <c r="AC46" i="42"/>
  <c r="AD46" i="42"/>
  <c r="AE46" i="42"/>
  <c r="E42" i="42"/>
  <c r="R45" i="42"/>
  <c r="T45" i="42"/>
  <c r="U45" i="42"/>
  <c r="V45" i="42"/>
  <c r="W45" i="42"/>
  <c r="S45" i="42"/>
  <c r="X45" i="42"/>
  <c r="Y45" i="42"/>
  <c r="Z45" i="42"/>
  <c r="AA45" i="42"/>
  <c r="AB45" i="42"/>
  <c r="AC45" i="42"/>
  <c r="AD45" i="42"/>
  <c r="AE45" i="42"/>
  <c r="E41" i="42"/>
  <c r="R44" i="42"/>
  <c r="T44" i="42"/>
  <c r="U44" i="42"/>
  <c r="V44" i="42"/>
  <c r="W44" i="42"/>
  <c r="S44" i="42"/>
  <c r="X44" i="42"/>
  <c r="Y44" i="42"/>
  <c r="Z44" i="42"/>
  <c r="AA44" i="42"/>
  <c r="AB44" i="42"/>
  <c r="AC44" i="42"/>
  <c r="AD44" i="42"/>
  <c r="AE44" i="42"/>
  <c r="E40" i="42"/>
  <c r="R43" i="42"/>
  <c r="T43" i="42"/>
  <c r="U43" i="42"/>
  <c r="V43" i="42"/>
  <c r="W43" i="42"/>
  <c r="S43" i="42"/>
  <c r="X43" i="42"/>
  <c r="Y43" i="42"/>
  <c r="Z43" i="42"/>
  <c r="AA43" i="42"/>
  <c r="AB43" i="42"/>
  <c r="AC43" i="42"/>
  <c r="AD43" i="42"/>
  <c r="AE43" i="42"/>
  <c r="E39" i="42"/>
  <c r="R42" i="42"/>
  <c r="T42" i="42"/>
  <c r="U42" i="42"/>
  <c r="V42" i="42"/>
  <c r="W42" i="42"/>
  <c r="S42" i="42"/>
  <c r="X42" i="42"/>
  <c r="Y42" i="42"/>
  <c r="Z42" i="42"/>
  <c r="AA42" i="42"/>
  <c r="AB42" i="42"/>
  <c r="AC42" i="42"/>
  <c r="AD42" i="42"/>
  <c r="AE42" i="42"/>
  <c r="E38" i="42"/>
  <c r="R41" i="42"/>
  <c r="T41" i="42"/>
  <c r="U41" i="42"/>
  <c r="V41" i="42"/>
  <c r="W41" i="42"/>
  <c r="S41" i="42"/>
  <c r="X41" i="42"/>
  <c r="Y41" i="42"/>
  <c r="Z41" i="42"/>
  <c r="AA41" i="42"/>
  <c r="AB41" i="42"/>
  <c r="AC41" i="42"/>
  <c r="AD41" i="42"/>
  <c r="AE41" i="42"/>
  <c r="E37" i="42"/>
  <c r="R40" i="42"/>
  <c r="T40" i="42"/>
  <c r="U40" i="42"/>
  <c r="V40" i="42"/>
  <c r="W40" i="42"/>
  <c r="S40" i="42"/>
  <c r="X40" i="42"/>
  <c r="Y40" i="42"/>
  <c r="Z40" i="42"/>
  <c r="AA40" i="42"/>
  <c r="AB40" i="42"/>
  <c r="AC40" i="42"/>
  <c r="AD40" i="42"/>
  <c r="AE40" i="42"/>
  <c r="E36" i="42"/>
  <c r="R39" i="42"/>
  <c r="T39" i="42"/>
  <c r="U39" i="42"/>
  <c r="V39" i="42"/>
  <c r="W39" i="42"/>
  <c r="S39" i="42"/>
  <c r="X39" i="42"/>
  <c r="Y39" i="42"/>
  <c r="Z39" i="42"/>
  <c r="AA39" i="42"/>
  <c r="AB39" i="42"/>
  <c r="AC39" i="42"/>
  <c r="AD39" i="42"/>
  <c r="AE39" i="42"/>
  <c r="E35" i="42"/>
  <c r="R38" i="42"/>
  <c r="T38" i="42"/>
  <c r="U38" i="42"/>
  <c r="V38" i="42"/>
  <c r="W38" i="42"/>
  <c r="S38" i="42"/>
  <c r="X38" i="42"/>
  <c r="Y38" i="42"/>
  <c r="Z38" i="42"/>
  <c r="AA38" i="42"/>
  <c r="AB38" i="42"/>
  <c r="AC38" i="42"/>
  <c r="AD38" i="42"/>
  <c r="AE38" i="42"/>
  <c r="E34" i="42"/>
  <c r="R37" i="42"/>
  <c r="T37" i="42"/>
  <c r="U37" i="42"/>
  <c r="V37" i="42"/>
  <c r="W37" i="42"/>
  <c r="S37" i="42"/>
  <c r="X37" i="42"/>
  <c r="Y37" i="42"/>
  <c r="Z37" i="42"/>
  <c r="AA37" i="42"/>
  <c r="AB37" i="42"/>
  <c r="AC37" i="42"/>
  <c r="AD37" i="42"/>
  <c r="AE37" i="42"/>
  <c r="E33" i="42"/>
  <c r="R36" i="42"/>
  <c r="T36" i="42"/>
  <c r="U36" i="42"/>
  <c r="V36" i="42"/>
  <c r="W36" i="42"/>
  <c r="S36" i="42"/>
  <c r="X36" i="42"/>
  <c r="Y36" i="42"/>
  <c r="Z36" i="42"/>
  <c r="AA36" i="42"/>
  <c r="AB36" i="42"/>
  <c r="AC36" i="42"/>
  <c r="AD36" i="42"/>
  <c r="AE36" i="42"/>
  <c r="E32" i="42"/>
  <c r="R35" i="42"/>
  <c r="T35" i="42"/>
  <c r="U35" i="42"/>
  <c r="V35" i="42"/>
  <c r="W35" i="42"/>
  <c r="S35" i="42"/>
  <c r="X35" i="42"/>
  <c r="Y35" i="42"/>
  <c r="Z35" i="42"/>
  <c r="AA35" i="42"/>
  <c r="AB35" i="42"/>
  <c r="AC35" i="42"/>
  <c r="AD35" i="42"/>
  <c r="AE35" i="42"/>
  <c r="E31" i="42"/>
  <c r="R34" i="42"/>
  <c r="T34" i="42"/>
  <c r="U34" i="42"/>
  <c r="V34" i="42"/>
  <c r="W34" i="42"/>
  <c r="S34" i="42"/>
  <c r="X34" i="42"/>
  <c r="Y34" i="42"/>
  <c r="Z34" i="42"/>
  <c r="AA34" i="42"/>
  <c r="AB34" i="42"/>
  <c r="AC34" i="42"/>
  <c r="AD34" i="42"/>
  <c r="AE34" i="42"/>
  <c r="E30" i="42"/>
  <c r="R33" i="42"/>
  <c r="T33" i="42"/>
  <c r="U33" i="42"/>
  <c r="V33" i="42"/>
  <c r="W33" i="42"/>
  <c r="S33" i="42"/>
  <c r="X33" i="42"/>
  <c r="Y33" i="42"/>
  <c r="Z33" i="42"/>
  <c r="AA33" i="42"/>
  <c r="AB33" i="42"/>
  <c r="AC33" i="42"/>
  <c r="AD33" i="42"/>
  <c r="AE33" i="42"/>
  <c r="E29" i="42"/>
  <c r="R32" i="42"/>
  <c r="T32" i="42"/>
  <c r="U32" i="42"/>
  <c r="V32" i="42"/>
  <c r="W32" i="42"/>
  <c r="S32" i="42"/>
  <c r="X32" i="42"/>
  <c r="Y32" i="42"/>
  <c r="Z32" i="42"/>
  <c r="AA32" i="42"/>
  <c r="AB32" i="42"/>
  <c r="AC32" i="42"/>
  <c r="AD32" i="42"/>
  <c r="AE32" i="42"/>
  <c r="E28" i="42"/>
  <c r="R31" i="42"/>
  <c r="T31" i="42"/>
  <c r="U31" i="42"/>
  <c r="V31" i="42"/>
  <c r="W31" i="42"/>
  <c r="S31" i="42"/>
  <c r="X31" i="42"/>
  <c r="Y31" i="42"/>
  <c r="Z31" i="42"/>
  <c r="AA31" i="42"/>
  <c r="AB31" i="42"/>
  <c r="AC31" i="42"/>
  <c r="AD31" i="42"/>
  <c r="AE31" i="42"/>
  <c r="E27" i="42"/>
  <c r="R30" i="42"/>
  <c r="T30" i="42"/>
  <c r="U30" i="42"/>
  <c r="V30" i="42"/>
  <c r="W30" i="42"/>
  <c r="S30" i="42"/>
  <c r="X30" i="42"/>
  <c r="Y30" i="42"/>
  <c r="Z30" i="42"/>
  <c r="AA30" i="42"/>
  <c r="AB30" i="42"/>
  <c r="AC30" i="42"/>
  <c r="AD30" i="42"/>
  <c r="AE30" i="42"/>
  <c r="E26" i="42"/>
  <c r="R29" i="42"/>
  <c r="T29" i="42"/>
  <c r="U29" i="42"/>
  <c r="V29" i="42"/>
  <c r="W29" i="42"/>
  <c r="S29" i="42"/>
  <c r="X29" i="42"/>
  <c r="Y29" i="42"/>
  <c r="Z29" i="42"/>
  <c r="AA29" i="42"/>
  <c r="AB29" i="42"/>
  <c r="AC29" i="42"/>
  <c r="AD29" i="42"/>
  <c r="AE29" i="42"/>
  <c r="E25" i="42"/>
  <c r="R28" i="42"/>
  <c r="T28" i="42"/>
  <c r="U28" i="42"/>
  <c r="V28" i="42"/>
  <c r="W28" i="42"/>
  <c r="S28" i="42"/>
  <c r="X28" i="42"/>
  <c r="Y28" i="42"/>
  <c r="Z28" i="42"/>
  <c r="AA28" i="42"/>
  <c r="AB28" i="42"/>
  <c r="AC28" i="42"/>
  <c r="AD28" i="42"/>
  <c r="AE28" i="42"/>
  <c r="E24" i="42"/>
  <c r="R27" i="42"/>
  <c r="T27" i="42"/>
  <c r="U27" i="42"/>
  <c r="V27" i="42"/>
  <c r="W27" i="42"/>
  <c r="S27" i="42"/>
  <c r="X27" i="42"/>
  <c r="Y27" i="42"/>
  <c r="Z27" i="42"/>
  <c r="AA27" i="42"/>
  <c r="AB27" i="42"/>
  <c r="AC27" i="42"/>
  <c r="AD27" i="42"/>
  <c r="AE27" i="42"/>
  <c r="E23" i="42"/>
  <c r="R26" i="42"/>
  <c r="T26" i="42"/>
  <c r="U26" i="42"/>
  <c r="V26" i="42"/>
  <c r="W26" i="42"/>
  <c r="S26" i="42"/>
  <c r="X26" i="42"/>
  <c r="Y26" i="42"/>
  <c r="Z26" i="42"/>
  <c r="AA26" i="42"/>
  <c r="AB26" i="42"/>
  <c r="AC26" i="42"/>
  <c r="AD26" i="42"/>
  <c r="AE26" i="42"/>
  <c r="E22" i="42"/>
  <c r="R25" i="42"/>
  <c r="T25" i="42"/>
  <c r="U25" i="42"/>
  <c r="V25" i="42"/>
  <c r="W25" i="42"/>
  <c r="S25" i="42"/>
  <c r="X25" i="42"/>
  <c r="Y25" i="42"/>
  <c r="Z25" i="42"/>
  <c r="AA25" i="42"/>
  <c r="AB25" i="42"/>
  <c r="AC25" i="42"/>
  <c r="AD25" i="42"/>
  <c r="AE25" i="42"/>
  <c r="E21" i="42"/>
  <c r="R24" i="42"/>
  <c r="T24" i="42"/>
  <c r="U24" i="42"/>
  <c r="V24" i="42"/>
  <c r="W24" i="42"/>
  <c r="S24" i="42"/>
  <c r="X24" i="42"/>
  <c r="Y24" i="42"/>
  <c r="Z24" i="42"/>
  <c r="AA24" i="42"/>
  <c r="AB24" i="42"/>
  <c r="AC24" i="42"/>
  <c r="AD24" i="42"/>
  <c r="AE24" i="42"/>
  <c r="E20" i="42"/>
  <c r="R23" i="42"/>
  <c r="T23" i="42"/>
  <c r="U23" i="42"/>
  <c r="V23" i="42"/>
  <c r="W23" i="42"/>
  <c r="S23" i="42"/>
  <c r="X23" i="42"/>
  <c r="Y23" i="42"/>
  <c r="Z23" i="42"/>
  <c r="AA23" i="42"/>
  <c r="AB23" i="42"/>
  <c r="AC23" i="42"/>
  <c r="AD23" i="42"/>
  <c r="AE23" i="42"/>
  <c r="E19" i="42"/>
  <c r="R22" i="42"/>
  <c r="T22" i="42"/>
  <c r="U22" i="42"/>
  <c r="V22" i="42"/>
  <c r="W22" i="42"/>
  <c r="S22" i="42"/>
  <c r="X22" i="42"/>
  <c r="Y22" i="42"/>
  <c r="Z22" i="42"/>
  <c r="AA22" i="42"/>
  <c r="AB22" i="42"/>
  <c r="AC22" i="42"/>
  <c r="AD22" i="42"/>
  <c r="AE22" i="42"/>
  <c r="E18" i="42"/>
  <c r="R21" i="42"/>
  <c r="T21" i="42"/>
  <c r="U21" i="42"/>
  <c r="V21" i="42"/>
  <c r="W21" i="42"/>
  <c r="S21" i="42"/>
  <c r="X21" i="42"/>
  <c r="Y21" i="42"/>
  <c r="Z21" i="42"/>
  <c r="AA21" i="42"/>
  <c r="AB21" i="42"/>
  <c r="AC21" i="42"/>
  <c r="AD21" i="42"/>
  <c r="AE21" i="42"/>
  <c r="E17" i="42"/>
  <c r="R89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9" i="42"/>
  <c r="D68" i="42"/>
  <c r="D67" i="42"/>
  <c r="D66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2" i="42"/>
  <c r="D21" i="42"/>
  <c r="D20" i="42"/>
  <c r="D19" i="42"/>
  <c r="D18" i="42"/>
  <c r="D17" i="42"/>
  <c r="Q45" i="42"/>
  <c r="Q46" i="42"/>
  <c r="Q1130" i="39"/>
  <c r="Q1131" i="39"/>
  <c r="Q1132" i="39"/>
  <c r="Q1133" i="39"/>
  <c r="Q1134" i="39"/>
  <c r="Q1135" i="39"/>
  <c r="Q1136" i="39"/>
  <c r="Q1137" i="39"/>
  <c r="Q1138" i="39"/>
  <c r="Q1139" i="39"/>
  <c r="Q1140" i="39"/>
  <c r="Q1141" i="39"/>
  <c r="Q1142" i="39"/>
  <c r="Q1143" i="39"/>
  <c r="Q1144" i="39"/>
  <c r="Q1145" i="39"/>
  <c r="Q1146" i="39"/>
  <c r="Q1147" i="39"/>
  <c r="Q1148" i="39"/>
  <c r="Q1149" i="39"/>
  <c r="Q1150" i="39"/>
  <c r="Q1151" i="39"/>
  <c r="Q1152" i="39"/>
  <c r="Q1153" i="39"/>
  <c r="Q1154" i="39"/>
  <c r="Q1155" i="39"/>
  <c r="Q1156" i="39"/>
  <c r="Q1157" i="39"/>
  <c r="Q1158" i="39"/>
  <c r="Q1159" i="39"/>
  <c r="Q1129" i="39"/>
  <c r="M4" i="52"/>
  <c r="N4" i="52"/>
  <c r="M5" i="52"/>
  <c r="N5" i="52"/>
  <c r="M6" i="52"/>
  <c r="N6" i="52"/>
  <c r="M7" i="52"/>
  <c r="N7" i="52"/>
  <c r="M8" i="52"/>
  <c r="N8" i="52"/>
  <c r="M9" i="52"/>
  <c r="N9" i="52"/>
  <c r="M10" i="52"/>
  <c r="N10" i="52"/>
  <c r="M11" i="52"/>
  <c r="N11" i="52"/>
  <c r="M12" i="52"/>
  <c r="N12" i="52"/>
  <c r="M13" i="52"/>
  <c r="N13" i="52"/>
  <c r="M14" i="52"/>
  <c r="N14" i="52"/>
  <c r="M15" i="52"/>
  <c r="N15" i="52"/>
  <c r="M16" i="52"/>
  <c r="N16" i="52"/>
  <c r="M17" i="52"/>
  <c r="N17" i="52"/>
  <c r="M18" i="52"/>
  <c r="N18" i="52"/>
  <c r="M19" i="52"/>
  <c r="N19" i="52"/>
  <c r="M20" i="52"/>
  <c r="N20" i="52"/>
  <c r="M21" i="52"/>
  <c r="N21" i="52"/>
  <c r="M22" i="52"/>
  <c r="N22" i="52"/>
  <c r="M23" i="52"/>
  <c r="N23" i="52"/>
  <c r="M24" i="52"/>
  <c r="N24" i="52"/>
  <c r="M25" i="52"/>
  <c r="N25" i="52"/>
  <c r="M3" i="52"/>
  <c r="N3" i="52"/>
  <c r="Q1124" i="39"/>
  <c r="Q1125" i="39"/>
  <c r="Q1126" i="39"/>
  <c r="Q1127" i="39"/>
  <c r="Q1128" i="39"/>
  <c r="Q1108" i="39"/>
  <c r="Q1109" i="39"/>
  <c r="Q1110" i="39"/>
  <c r="Q1111" i="39"/>
  <c r="Q1112" i="39"/>
  <c r="Q1113" i="39"/>
  <c r="Q1114" i="39"/>
  <c r="Q1115" i="39"/>
  <c r="Q1116" i="39"/>
  <c r="Q1117" i="39"/>
  <c r="Q1118" i="39"/>
  <c r="Q1119" i="39"/>
  <c r="Q1120" i="39"/>
  <c r="Q1121" i="39"/>
  <c r="Q1122" i="39"/>
  <c r="Q1123" i="39"/>
  <c r="Q1107" i="39"/>
  <c r="M4" i="51"/>
  <c r="M3" i="51"/>
  <c r="M4" i="50"/>
  <c r="M3" i="50"/>
  <c r="M5" i="51"/>
  <c r="M6" i="51"/>
  <c r="M7" i="51"/>
  <c r="M8" i="51"/>
  <c r="M9" i="51"/>
  <c r="M10" i="51"/>
  <c r="M11" i="51"/>
  <c r="M12" i="51"/>
  <c r="M13" i="51"/>
  <c r="M14" i="51"/>
  <c r="M15" i="51"/>
  <c r="M16" i="51"/>
  <c r="M17" i="51"/>
  <c r="M18" i="51"/>
  <c r="M19" i="51"/>
  <c r="M20" i="51"/>
  <c r="M21" i="51"/>
  <c r="M22" i="51"/>
  <c r="M23" i="51"/>
  <c r="M24" i="51"/>
  <c r="M25" i="51"/>
  <c r="M26" i="51"/>
  <c r="M27" i="51"/>
  <c r="M28" i="51"/>
  <c r="M29" i="51"/>
  <c r="M30" i="51"/>
  <c r="M31" i="51"/>
  <c r="M32" i="51"/>
  <c r="M33" i="51"/>
  <c r="M34" i="51"/>
  <c r="N4" i="51"/>
  <c r="N5" i="51"/>
  <c r="N6" i="51"/>
  <c r="N7" i="51"/>
  <c r="N8" i="51"/>
  <c r="N9" i="51"/>
  <c r="N10" i="51"/>
  <c r="N11" i="51"/>
  <c r="N12" i="51"/>
  <c r="N13" i="51"/>
  <c r="N14" i="51"/>
  <c r="N15" i="51"/>
  <c r="N16" i="51"/>
  <c r="N17" i="51"/>
  <c r="N18" i="51"/>
  <c r="N19" i="51"/>
  <c r="N20" i="51"/>
  <c r="N21" i="51"/>
  <c r="N22" i="51"/>
  <c r="N23" i="51"/>
  <c r="N24" i="51"/>
  <c r="N25" i="51"/>
  <c r="N26" i="51"/>
  <c r="N27" i="51"/>
  <c r="N28" i="51"/>
  <c r="N29" i="51"/>
  <c r="N30" i="51"/>
  <c r="N31" i="51"/>
  <c r="N32" i="51"/>
  <c r="N33" i="51"/>
  <c r="N34" i="51"/>
  <c r="N3" i="51"/>
  <c r="T4" i="42"/>
  <c r="R20" i="42"/>
  <c r="Q39" i="42"/>
  <c r="N3" i="50"/>
  <c r="N4" i="50"/>
  <c r="M5" i="50"/>
  <c r="N5" i="50"/>
  <c r="M6" i="50"/>
  <c r="N6" i="50"/>
  <c r="M7" i="50"/>
  <c r="N7" i="50"/>
  <c r="M8" i="50"/>
  <c r="N8" i="50"/>
  <c r="M9" i="50"/>
  <c r="N9" i="50"/>
  <c r="M10" i="50"/>
  <c r="N10" i="50"/>
  <c r="M11" i="50"/>
  <c r="N11" i="50"/>
  <c r="M12" i="50"/>
  <c r="N12" i="50"/>
  <c r="M13" i="50"/>
  <c r="N13" i="50"/>
  <c r="M14" i="50"/>
  <c r="N14" i="50"/>
  <c r="M15" i="50"/>
  <c r="N15" i="50"/>
  <c r="M16" i="50"/>
  <c r="N16" i="50"/>
  <c r="M17" i="50"/>
  <c r="N17" i="50"/>
  <c r="M18" i="50"/>
  <c r="N18" i="50"/>
  <c r="M19" i="50"/>
  <c r="N19" i="50"/>
  <c r="M20" i="50"/>
  <c r="N20" i="50"/>
  <c r="M21" i="50"/>
  <c r="N21" i="50"/>
  <c r="M22" i="50"/>
  <c r="N22" i="50"/>
  <c r="M23" i="50"/>
  <c r="N23" i="50"/>
  <c r="M24" i="50"/>
  <c r="N24" i="50"/>
  <c r="M25" i="50"/>
  <c r="N25" i="50"/>
  <c r="M26" i="50"/>
  <c r="N26" i="50"/>
  <c r="M27" i="50"/>
  <c r="N27" i="50"/>
  <c r="M28" i="50"/>
  <c r="N28" i="50"/>
  <c r="M29" i="50"/>
  <c r="N29" i="50"/>
  <c r="M30" i="50"/>
  <c r="N30" i="50"/>
  <c r="M31" i="50"/>
  <c r="N31" i="50"/>
  <c r="M32" i="50"/>
  <c r="N32" i="50"/>
  <c r="M33" i="50"/>
  <c r="N33" i="50"/>
  <c r="M34" i="50"/>
  <c r="N34" i="50"/>
  <c r="M35" i="50"/>
  <c r="N35" i="50"/>
  <c r="M36" i="50"/>
  <c r="N36" i="50"/>
  <c r="M37" i="50"/>
  <c r="N37" i="50"/>
  <c r="M38" i="50"/>
  <c r="N38" i="50"/>
  <c r="M39" i="50"/>
  <c r="N39" i="50"/>
  <c r="M40" i="50"/>
  <c r="N40" i="50"/>
  <c r="M41" i="50"/>
  <c r="N41" i="50"/>
  <c r="M42" i="50"/>
  <c r="N42" i="50"/>
  <c r="M43" i="50"/>
  <c r="N43" i="50"/>
  <c r="M44" i="50"/>
  <c r="N44" i="50"/>
  <c r="M45" i="50"/>
  <c r="N45" i="50"/>
  <c r="M46" i="50"/>
  <c r="N46" i="50"/>
  <c r="M47" i="50"/>
  <c r="N47" i="50"/>
  <c r="M48" i="50"/>
  <c r="N48" i="50"/>
  <c r="M49" i="50"/>
  <c r="N49" i="50"/>
  <c r="M50" i="50"/>
  <c r="N50" i="50"/>
  <c r="M51" i="50"/>
  <c r="N51" i="50"/>
  <c r="M52" i="50"/>
  <c r="N52" i="50"/>
  <c r="M53" i="50"/>
  <c r="N53" i="50"/>
  <c r="M54" i="50"/>
  <c r="N54" i="50"/>
  <c r="M55" i="50"/>
  <c r="N55" i="50"/>
  <c r="M56" i="50"/>
  <c r="N56" i="50"/>
  <c r="M57" i="50"/>
  <c r="N57" i="50"/>
  <c r="M58" i="50"/>
  <c r="N58" i="50"/>
  <c r="M59" i="50"/>
  <c r="N59" i="50"/>
  <c r="M60" i="50"/>
  <c r="N60" i="50"/>
  <c r="M61" i="50"/>
  <c r="N61" i="50"/>
  <c r="M62" i="50"/>
  <c r="N62" i="50"/>
  <c r="M63" i="50"/>
  <c r="N63" i="50"/>
  <c r="M64" i="50"/>
  <c r="N64" i="50"/>
  <c r="M65" i="50"/>
  <c r="N65" i="50"/>
  <c r="M66" i="50"/>
  <c r="N66" i="50"/>
  <c r="M67" i="50"/>
  <c r="N67" i="50"/>
  <c r="M68" i="50"/>
  <c r="N68" i="50"/>
  <c r="M69" i="50"/>
  <c r="N69" i="50"/>
  <c r="M70" i="50"/>
  <c r="N70" i="50"/>
  <c r="M71" i="50"/>
  <c r="N71" i="50"/>
  <c r="M72" i="50"/>
  <c r="N72" i="50"/>
  <c r="M73" i="50"/>
  <c r="N73" i="50"/>
  <c r="M74" i="50"/>
  <c r="N74" i="50"/>
  <c r="M75" i="50"/>
  <c r="N75" i="50"/>
  <c r="M76" i="50"/>
  <c r="N76" i="50"/>
  <c r="M77" i="50"/>
  <c r="N77" i="50"/>
  <c r="M78" i="50"/>
  <c r="N78" i="50"/>
  <c r="M79" i="50"/>
  <c r="N79" i="50"/>
  <c r="M80" i="50"/>
  <c r="N80" i="50"/>
  <c r="M81" i="50"/>
  <c r="N81" i="50"/>
  <c r="M82" i="50"/>
  <c r="N82" i="50"/>
  <c r="M83" i="50"/>
  <c r="N83" i="50"/>
  <c r="M84" i="50"/>
  <c r="N84" i="50"/>
  <c r="M85" i="50"/>
  <c r="N85" i="50"/>
  <c r="M86" i="50"/>
  <c r="N86" i="50"/>
  <c r="M87" i="50"/>
  <c r="N87" i="50"/>
  <c r="M88" i="50"/>
  <c r="N88" i="50"/>
  <c r="M89" i="50"/>
  <c r="N89" i="50"/>
  <c r="M90" i="50"/>
  <c r="N90" i="50"/>
  <c r="M91" i="50"/>
  <c r="N91" i="50"/>
  <c r="M92" i="50"/>
  <c r="N92" i="50"/>
  <c r="M93" i="50"/>
  <c r="N93" i="50"/>
  <c r="M94" i="50"/>
  <c r="N94" i="50"/>
  <c r="M95" i="50"/>
  <c r="N95" i="50"/>
  <c r="M96" i="50"/>
  <c r="N96" i="50"/>
  <c r="M97" i="50"/>
  <c r="N97" i="50"/>
  <c r="M98" i="50"/>
  <c r="N98" i="50"/>
  <c r="M99" i="50"/>
  <c r="N99" i="50"/>
  <c r="M100" i="50"/>
  <c r="N100" i="50"/>
  <c r="M101" i="50"/>
  <c r="N101" i="50"/>
  <c r="M102" i="50"/>
  <c r="N102" i="50"/>
  <c r="M103" i="50"/>
  <c r="N103" i="50"/>
  <c r="M104" i="50"/>
  <c r="N104" i="50"/>
  <c r="M105" i="50"/>
  <c r="N105" i="50"/>
  <c r="M106" i="50"/>
  <c r="N106" i="50"/>
  <c r="M107" i="50"/>
  <c r="N107" i="50"/>
  <c r="M108" i="50"/>
  <c r="N108" i="50"/>
  <c r="M109" i="50"/>
  <c r="N109" i="50"/>
  <c r="M110" i="50"/>
  <c r="N110" i="50"/>
  <c r="M111" i="50"/>
  <c r="N111" i="50"/>
  <c r="M112" i="50"/>
  <c r="N112" i="50"/>
  <c r="M113" i="50"/>
  <c r="N113" i="50"/>
  <c r="M114" i="50"/>
  <c r="N114" i="50"/>
  <c r="M115" i="50"/>
  <c r="N115" i="50"/>
  <c r="M116" i="50"/>
  <c r="N116" i="50"/>
  <c r="M117" i="50"/>
  <c r="N117" i="50"/>
  <c r="M118" i="50"/>
  <c r="N118" i="50"/>
  <c r="M119" i="50"/>
  <c r="N119" i="50"/>
  <c r="M120" i="50"/>
  <c r="N120" i="50"/>
  <c r="M121" i="50"/>
  <c r="N121" i="50"/>
  <c r="M122" i="50"/>
  <c r="N122" i="50"/>
  <c r="M123" i="50"/>
  <c r="N123" i="50"/>
  <c r="M124" i="50"/>
  <c r="N124" i="50"/>
  <c r="M125" i="50"/>
  <c r="N125" i="50"/>
  <c r="M126" i="50"/>
  <c r="N126" i="50"/>
  <c r="M127" i="50"/>
  <c r="N127" i="50"/>
  <c r="M128" i="50"/>
  <c r="N128" i="50"/>
  <c r="M129" i="50"/>
  <c r="N129" i="50"/>
  <c r="M130" i="50"/>
  <c r="N130" i="50"/>
  <c r="M131" i="50"/>
  <c r="N131" i="50"/>
  <c r="M132" i="50"/>
  <c r="N132" i="50"/>
  <c r="M133" i="50"/>
  <c r="N133" i="50"/>
  <c r="M134" i="50"/>
  <c r="N134" i="50"/>
  <c r="M135" i="50"/>
  <c r="N135" i="50"/>
  <c r="M136" i="50"/>
  <c r="N136" i="50"/>
  <c r="M137" i="50"/>
  <c r="N137" i="50"/>
  <c r="M138" i="50"/>
  <c r="N138" i="50"/>
  <c r="M139" i="50"/>
  <c r="N139" i="50"/>
  <c r="M140" i="50"/>
  <c r="N140" i="50"/>
  <c r="M141" i="50"/>
  <c r="N141" i="50"/>
  <c r="M142" i="50"/>
  <c r="N142" i="50"/>
  <c r="M143" i="50"/>
  <c r="N143" i="50"/>
  <c r="M144" i="50"/>
  <c r="N144" i="50"/>
  <c r="M145" i="50"/>
  <c r="N145" i="50"/>
  <c r="M146" i="50"/>
  <c r="N146" i="50"/>
  <c r="M147" i="50"/>
  <c r="N147" i="50"/>
  <c r="M148" i="50"/>
  <c r="N148" i="50"/>
  <c r="M149" i="50"/>
  <c r="N149" i="50"/>
  <c r="M150" i="50"/>
  <c r="N150" i="50"/>
  <c r="M151" i="50"/>
  <c r="N151" i="50"/>
  <c r="M152" i="50"/>
  <c r="N152" i="50"/>
  <c r="M153" i="50"/>
  <c r="N153" i="50"/>
  <c r="M154" i="50"/>
  <c r="N154" i="50"/>
  <c r="M155" i="50"/>
  <c r="N155" i="50"/>
  <c r="Q40" i="42"/>
  <c r="Q41" i="42"/>
  <c r="Q42" i="42"/>
  <c r="Q43" i="42"/>
  <c r="Q44" i="42"/>
  <c r="Q47" i="42"/>
  <c r="Q48" i="42"/>
  <c r="Q49" i="42"/>
  <c r="Q50" i="42"/>
  <c r="Q51" i="42"/>
  <c r="Q52" i="42"/>
  <c r="Q53" i="42"/>
  <c r="Q54" i="42"/>
  <c r="Q55" i="42"/>
  <c r="Q56" i="42"/>
  <c r="Q57" i="42"/>
  <c r="Q58" i="42"/>
  <c r="Q59" i="42"/>
  <c r="Q60" i="42"/>
  <c r="Q61" i="42"/>
  <c r="Q62" i="42"/>
  <c r="Q63" i="42"/>
  <c r="Q64" i="42"/>
  <c r="Q65" i="42"/>
  <c r="Q66" i="42"/>
  <c r="Q67" i="42"/>
  <c r="Q68" i="42"/>
  <c r="Q69" i="42"/>
  <c r="Q70" i="42"/>
  <c r="Q71" i="42"/>
  <c r="Q72" i="42"/>
  <c r="Q73" i="42"/>
  <c r="Q74" i="42"/>
  <c r="Q75" i="42"/>
  <c r="Q76" i="42"/>
  <c r="Q77" i="42"/>
  <c r="Q78" i="42"/>
  <c r="Q79" i="42"/>
  <c r="Q80" i="42"/>
  <c r="Q81" i="42"/>
  <c r="Q82" i="42"/>
  <c r="Q83" i="42"/>
  <c r="Q84" i="42"/>
  <c r="Q85" i="42"/>
  <c r="Q86" i="42"/>
  <c r="Q87" i="42"/>
  <c r="Q88" i="42"/>
  <c r="Q89" i="42"/>
  <c r="T20" i="42"/>
  <c r="U20" i="42"/>
  <c r="V20" i="42"/>
  <c r="W20" i="42"/>
  <c r="S20" i="42"/>
  <c r="X20" i="42"/>
  <c r="Y20" i="42"/>
  <c r="Z20" i="42"/>
  <c r="AA20" i="42"/>
  <c r="AB20" i="42"/>
  <c r="AC20" i="42"/>
  <c r="AD20" i="42"/>
  <c r="AE20" i="42"/>
  <c r="E16" i="42"/>
  <c r="E15" i="42"/>
  <c r="S89" i="42"/>
  <c r="T89" i="42"/>
  <c r="U89" i="42"/>
  <c r="V89" i="42"/>
  <c r="W89" i="42"/>
  <c r="X89" i="42"/>
  <c r="Y89" i="42"/>
  <c r="Z89" i="42"/>
  <c r="AA89" i="42"/>
  <c r="AB89" i="42"/>
  <c r="AC89" i="42"/>
  <c r="AD89" i="42"/>
  <c r="Q34" i="42"/>
  <c r="Q35" i="42"/>
  <c r="Q36" i="42"/>
  <c r="Q37" i="42"/>
  <c r="Q38" i="42"/>
  <c r="Q22" i="42"/>
  <c r="Q23" i="42"/>
  <c r="Q24" i="42"/>
  <c r="Q25" i="42"/>
  <c r="Q26" i="42"/>
  <c r="Q27" i="42"/>
  <c r="Q28" i="42"/>
  <c r="Q29" i="42"/>
  <c r="Q30" i="42"/>
  <c r="Q31" i="42"/>
  <c r="Q32" i="42"/>
  <c r="Q33" i="42"/>
  <c r="Q21" i="42"/>
  <c r="Q629" i="39"/>
  <c r="Q630" i="39"/>
  <c r="Q631" i="39"/>
  <c r="Q632" i="39"/>
  <c r="Q633" i="39"/>
  <c r="Q621" i="39"/>
  <c r="Q622" i="39"/>
  <c r="Q623" i="39"/>
  <c r="Q624" i="39"/>
  <c r="Q625" i="39"/>
  <c r="Q612" i="39"/>
  <c r="Q613" i="39"/>
  <c r="Q614" i="39"/>
  <c r="Q615" i="39"/>
  <c r="Q590" i="39"/>
  <c r="Q591" i="39"/>
  <c r="Q592" i="39"/>
  <c r="Q593" i="39"/>
  <c r="Q594" i="39"/>
  <c r="Q595" i="39"/>
  <c r="Q596" i="39"/>
  <c r="Q597" i="39"/>
  <c r="Q598" i="39"/>
  <c r="Q599" i="39"/>
  <c r="Q600" i="39"/>
  <c r="Q601" i="39"/>
  <c r="Q602" i="39"/>
  <c r="Q603" i="39"/>
  <c r="Q604" i="39"/>
  <c r="Q530" i="39"/>
  <c r="Q531" i="39"/>
  <c r="Q532" i="39"/>
  <c r="Q533" i="39"/>
  <c r="Q534" i="39"/>
  <c r="Q535" i="39"/>
  <c r="Q536" i="39"/>
  <c r="Q537" i="39"/>
  <c r="Q538" i="39"/>
  <c r="Q539" i="39"/>
  <c r="Q540" i="39"/>
  <c r="Q541" i="39"/>
  <c r="Q542" i="39"/>
  <c r="Q543" i="39"/>
  <c r="Q544" i="39"/>
  <c r="Q545" i="39"/>
  <c r="Q546" i="39"/>
  <c r="Q547" i="39"/>
  <c r="Q548" i="39"/>
  <c r="Q549" i="39"/>
  <c r="Q550" i="39"/>
  <c r="Q551" i="39"/>
  <c r="Q552" i="39"/>
  <c r="Q553" i="39"/>
  <c r="Q554" i="39"/>
  <c r="Q555" i="39"/>
  <c r="Q556" i="39"/>
  <c r="Q557" i="39"/>
  <c r="Q558" i="39"/>
  <c r="Q559" i="39"/>
  <c r="Q560" i="39"/>
  <c r="Q561" i="39"/>
  <c r="Q562" i="39"/>
  <c r="Q563" i="39"/>
  <c r="Q564" i="39"/>
  <c r="Q565" i="39"/>
  <c r="Q566" i="39"/>
  <c r="Q567" i="39"/>
  <c r="Q568" i="39"/>
  <c r="Q569" i="39"/>
  <c r="Q570" i="39"/>
  <c r="Q571" i="39"/>
  <c r="Q572" i="39"/>
  <c r="Q573" i="39"/>
  <c r="Q574" i="39"/>
  <c r="Q575" i="39"/>
  <c r="Q576" i="39"/>
  <c r="Q577" i="39"/>
  <c r="Q578" i="39"/>
  <c r="Q579" i="39"/>
  <c r="Q580" i="39"/>
  <c r="Q581" i="39"/>
  <c r="Q582" i="39"/>
  <c r="Q583" i="39"/>
  <c r="Q584" i="39"/>
  <c r="Q521" i="39"/>
  <c r="Q522" i="39"/>
  <c r="Q523" i="39"/>
  <c r="Q524" i="39"/>
  <c r="Q487" i="39"/>
  <c r="Q488" i="39"/>
  <c r="Q489" i="39"/>
  <c r="Q490" i="39"/>
  <c r="Q491" i="39"/>
  <c r="Q492" i="39"/>
  <c r="Q493" i="39"/>
  <c r="Q494" i="39"/>
  <c r="Q495" i="39"/>
  <c r="Q496" i="39"/>
  <c r="Q497" i="39"/>
  <c r="Q498" i="39"/>
  <c r="Q499" i="39"/>
  <c r="Q500" i="39"/>
  <c r="Q501" i="39"/>
  <c r="Q502" i="39"/>
  <c r="Q503" i="39"/>
  <c r="Q504" i="39"/>
  <c r="Q505" i="39"/>
  <c r="Q506" i="39"/>
  <c r="Q507" i="39"/>
  <c r="Q508" i="39"/>
  <c r="Q509" i="39"/>
  <c r="Q510" i="39"/>
  <c r="Q511" i="39"/>
  <c r="Q512" i="39"/>
  <c r="Q513" i="39"/>
  <c r="Q514" i="39"/>
  <c r="Q515" i="39"/>
  <c r="Q516" i="39"/>
  <c r="Q517" i="39"/>
  <c r="Q518" i="39"/>
  <c r="Q519" i="39"/>
  <c r="Q520" i="39"/>
  <c r="Q525" i="39"/>
  <c r="Q526" i="39"/>
  <c r="Q527" i="39"/>
  <c r="Q528" i="39"/>
  <c r="Q529" i="39"/>
  <c r="Q585" i="39"/>
  <c r="Q586" i="39"/>
  <c r="Q587" i="39"/>
  <c r="Q588" i="39"/>
  <c r="Q589" i="39"/>
  <c r="Q605" i="39"/>
  <c r="Q606" i="39"/>
  <c r="Q607" i="39"/>
  <c r="Q608" i="39"/>
  <c r="Q609" i="39"/>
  <c r="Q610" i="39"/>
  <c r="Q611" i="39"/>
  <c r="Q616" i="39"/>
  <c r="Q617" i="39"/>
  <c r="Q618" i="39"/>
  <c r="Q619" i="39"/>
  <c r="Q620" i="39"/>
  <c r="Q626" i="39"/>
  <c r="Q627" i="39"/>
  <c r="Q628" i="39"/>
  <c r="Q486" i="39"/>
  <c r="Q683" i="39"/>
  <c r="Q684" i="39"/>
  <c r="Q685" i="39"/>
  <c r="Q686" i="39"/>
  <c r="Q687" i="39"/>
  <c r="Q688" i="39"/>
  <c r="Q689" i="39"/>
  <c r="Q690" i="39"/>
  <c r="Q691" i="39"/>
  <c r="Q692" i="39"/>
  <c r="Q694" i="39"/>
  <c r="Q695" i="39"/>
  <c r="Q696" i="39"/>
  <c r="Q697" i="39"/>
  <c r="Q698" i="39"/>
  <c r="Q699" i="39"/>
  <c r="Q700" i="39"/>
  <c r="Q701" i="39"/>
  <c r="Q702" i="39"/>
  <c r="Q703" i="39"/>
  <c r="Q704" i="39"/>
  <c r="Q705" i="39"/>
  <c r="Q706" i="39"/>
  <c r="Q707" i="39"/>
  <c r="Q708" i="39"/>
  <c r="Q709" i="39"/>
  <c r="Q710" i="39"/>
  <c r="Q711" i="39"/>
  <c r="Q712" i="39"/>
  <c r="Q713" i="39"/>
  <c r="Q714" i="39"/>
  <c r="Q715" i="39"/>
  <c r="Q716" i="39"/>
  <c r="Q717" i="39"/>
  <c r="Q718" i="39"/>
  <c r="Q719" i="39"/>
  <c r="Q720" i="39"/>
  <c r="Q721" i="39"/>
  <c r="Q722" i="39"/>
  <c r="Q723" i="39"/>
  <c r="Q724" i="39"/>
  <c r="Q725" i="39"/>
  <c r="Q726" i="39"/>
  <c r="Q727" i="39"/>
  <c r="Q728" i="39"/>
  <c r="Q729" i="39"/>
  <c r="Q730" i="39"/>
  <c r="Q731" i="39"/>
  <c r="Q732" i="39"/>
  <c r="Q733" i="39"/>
  <c r="Q734" i="39"/>
  <c r="Q735" i="39"/>
  <c r="Q736" i="39"/>
  <c r="Q737" i="39"/>
  <c r="Q738" i="39"/>
  <c r="Q739" i="39"/>
  <c r="Q740" i="39"/>
  <c r="Q741" i="39"/>
  <c r="Q742" i="39"/>
  <c r="Q743" i="39"/>
  <c r="Q744" i="39"/>
  <c r="Q745" i="39"/>
  <c r="Q746" i="39"/>
  <c r="Q747" i="39"/>
  <c r="Q748" i="39"/>
  <c r="Q749" i="39"/>
  <c r="Q750" i="39"/>
  <c r="Q751" i="39"/>
  <c r="Q752" i="39"/>
  <c r="Q753" i="39"/>
  <c r="Q754" i="39"/>
  <c r="Q755" i="39"/>
  <c r="Q756" i="39"/>
  <c r="Q757" i="39"/>
  <c r="Q758" i="39"/>
  <c r="Q759" i="39"/>
  <c r="Q760" i="39"/>
  <c r="Q761" i="39"/>
  <c r="Q762" i="39"/>
  <c r="Q763" i="39"/>
  <c r="Q764" i="39"/>
  <c r="Q765" i="39"/>
  <c r="Q766" i="39"/>
  <c r="Q767" i="39"/>
  <c r="Q768" i="39"/>
  <c r="Q769" i="39"/>
  <c r="Q770" i="39"/>
  <c r="Q771" i="39"/>
  <c r="Q772" i="39"/>
  <c r="Q773" i="39"/>
  <c r="Q774" i="39"/>
  <c r="Q775" i="39"/>
  <c r="Q776" i="39"/>
  <c r="Q777" i="39"/>
  <c r="Q778" i="39"/>
  <c r="Q779" i="39"/>
  <c r="Q780" i="39"/>
  <c r="Q781" i="39"/>
  <c r="Q782" i="39"/>
  <c r="Q783" i="39"/>
  <c r="Q784" i="39"/>
  <c r="Q785" i="39"/>
  <c r="Q786" i="39"/>
  <c r="Q787" i="39"/>
  <c r="Q788" i="39"/>
  <c r="Q789" i="39"/>
  <c r="Q790" i="39"/>
  <c r="Q791" i="39"/>
  <c r="Q792" i="39"/>
  <c r="Q793" i="39"/>
  <c r="Q794" i="39"/>
  <c r="Q795" i="39"/>
  <c r="Q796" i="39"/>
  <c r="Q797" i="39"/>
  <c r="Q798" i="39"/>
  <c r="Q799" i="39"/>
  <c r="Q800" i="39"/>
  <c r="Q801" i="39"/>
  <c r="Q802" i="39"/>
  <c r="Q803" i="39"/>
  <c r="Q804" i="39"/>
  <c r="Q805" i="39"/>
  <c r="Q806" i="39"/>
  <c r="Q807" i="39"/>
  <c r="Q808" i="39"/>
  <c r="Q809" i="39"/>
  <c r="Q810" i="39"/>
  <c r="Q811" i="39"/>
  <c r="Q812" i="39"/>
  <c r="Q813" i="39"/>
  <c r="Q814" i="39"/>
  <c r="Q815" i="39"/>
  <c r="Q816" i="39"/>
  <c r="Q817" i="39"/>
  <c r="Q818" i="39"/>
  <c r="Q819" i="39"/>
  <c r="Q820" i="39"/>
  <c r="Q821" i="39"/>
  <c r="Q822" i="39"/>
  <c r="Q823" i="39"/>
  <c r="Q824" i="39"/>
  <c r="Q825" i="39"/>
  <c r="Q826" i="39"/>
  <c r="Q827" i="39"/>
  <c r="Q828" i="39"/>
  <c r="Q829" i="39"/>
  <c r="Q830" i="39"/>
  <c r="Q831" i="39"/>
  <c r="Q832" i="39"/>
  <c r="Q833" i="39"/>
  <c r="Q834" i="39"/>
  <c r="Q835" i="39"/>
  <c r="Q836" i="39"/>
  <c r="Q837" i="39"/>
  <c r="Q838" i="39"/>
  <c r="Q839" i="39"/>
  <c r="Q840" i="39"/>
  <c r="Q841" i="39"/>
  <c r="Q842" i="39"/>
  <c r="Q843" i="39"/>
  <c r="Q844" i="39"/>
  <c r="Q845" i="39"/>
  <c r="Q846" i="39"/>
  <c r="Q847" i="39"/>
  <c r="Q848" i="39"/>
  <c r="Q849" i="39"/>
  <c r="Q850" i="39"/>
  <c r="Q851" i="39"/>
  <c r="Q852" i="39"/>
  <c r="Q853" i="39"/>
  <c r="Q854" i="39"/>
  <c r="Q855" i="39"/>
  <c r="Q856" i="39"/>
  <c r="Q857" i="39"/>
  <c r="Q858" i="39"/>
  <c r="Q859" i="39"/>
  <c r="Q860" i="39"/>
  <c r="Q861" i="39"/>
  <c r="Q862" i="39"/>
  <c r="Q863" i="39"/>
  <c r="Q864" i="39"/>
  <c r="Q865" i="39"/>
  <c r="Q866" i="39"/>
  <c r="Q867" i="39"/>
  <c r="Q868" i="39"/>
  <c r="Q869" i="39"/>
  <c r="Q870" i="39"/>
  <c r="Q871" i="39"/>
  <c r="Q872" i="39"/>
  <c r="Q873" i="39"/>
  <c r="Q874" i="39"/>
  <c r="Q875" i="39"/>
  <c r="Q876" i="39"/>
  <c r="Q877" i="39"/>
  <c r="Q878" i="39"/>
  <c r="Q879" i="39"/>
  <c r="Q880" i="39"/>
  <c r="Q881" i="39"/>
  <c r="Q882" i="39"/>
  <c r="Q883" i="39"/>
  <c r="Q884" i="39"/>
  <c r="Q885" i="39"/>
  <c r="Q886" i="39"/>
  <c r="Q887" i="39"/>
  <c r="Q888" i="39"/>
  <c r="Q889" i="39"/>
  <c r="Q890" i="39"/>
  <c r="Q891" i="39"/>
  <c r="Q892" i="39"/>
  <c r="Q893" i="39"/>
  <c r="Q894" i="39"/>
  <c r="Q895" i="39"/>
  <c r="Q896" i="39"/>
  <c r="Q897" i="39"/>
  <c r="Q898" i="39"/>
  <c r="Q899" i="39"/>
  <c r="Q900" i="39"/>
  <c r="Q901" i="39"/>
  <c r="Q902" i="39"/>
  <c r="Q903" i="39"/>
  <c r="Q904" i="39"/>
  <c r="Q905" i="39"/>
  <c r="Q906" i="39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66" i="13"/>
  <c r="C467" i="13"/>
  <c r="C468" i="13"/>
  <c r="C469" i="13"/>
  <c r="C470" i="13"/>
  <c r="C471" i="13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4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507" i="13"/>
  <c r="C508" i="13"/>
  <c r="C509" i="13"/>
  <c r="C510" i="13"/>
  <c r="C511" i="13"/>
  <c r="C512" i="13"/>
  <c r="C513" i="13"/>
  <c r="C514" i="13"/>
  <c r="C515" i="13"/>
  <c r="C516" i="13"/>
  <c r="C517" i="13"/>
  <c r="C518" i="13"/>
  <c r="C519" i="13"/>
  <c r="C520" i="13"/>
  <c r="C521" i="13"/>
  <c r="C522" i="13"/>
  <c r="C523" i="13"/>
  <c r="C524" i="13"/>
  <c r="C525" i="13"/>
  <c r="C526" i="13"/>
  <c r="C527" i="13"/>
  <c r="C528" i="13"/>
  <c r="C529" i="13"/>
  <c r="C530" i="13"/>
  <c r="C531" i="13"/>
  <c r="C532" i="13"/>
  <c r="C533" i="13"/>
  <c r="C534" i="13"/>
  <c r="C535" i="13"/>
  <c r="C536" i="13"/>
  <c r="C537" i="13"/>
  <c r="C538" i="13"/>
  <c r="C539" i="13"/>
  <c r="C540" i="13"/>
  <c r="C541" i="13"/>
  <c r="C542" i="13"/>
  <c r="C543" i="13"/>
  <c r="C544" i="13"/>
  <c r="C545" i="13"/>
  <c r="C546" i="13"/>
  <c r="C547" i="13"/>
  <c r="C548" i="13"/>
  <c r="C549" i="13"/>
  <c r="C550" i="13"/>
  <c r="C551" i="13"/>
  <c r="C552" i="13"/>
  <c r="C553" i="13"/>
  <c r="C554" i="13"/>
  <c r="C555" i="13"/>
  <c r="C556" i="13"/>
  <c r="C557" i="13"/>
  <c r="S4" i="42"/>
  <c r="AD14" i="42"/>
  <c r="AC14" i="42"/>
  <c r="AB14" i="42"/>
  <c r="AA14" i="42"/>
  <c r="Z14" i="42"/>
  <c r="Y14" i="42"/>
  <c r="X14" i="42"/>
  <c r="W14" i="42"/>
  <c r="V14" i="42"/>
  <c r="U14" i="42"/>
  <c r="T14" i="42"/>
  <c r="S14" i="42"/>
  <c r="AE14" i="42"/>
  <c r="F10" i="42"/>
  <c r="O3" i="48"/>
  <c r="O4" i="48"/>
  <c r="O5" i="48"/>
  <c r="O6" i="48"/>
  <c r="O7" i="48"/>
  <c r="O8" i="48"/>
  <c r="O9" i="48"/>
  <c r="O10" i="48"/>
  <c r="O11" i="48"/>
  <c r="O12" i="48"/>
  <c r="O13" i="48"/>
  <c r="O14" i="48"/>
  <c r="O15" i="48"/>
  <c r="O16" i="48"/>
  <c r="O17" i="48"/>
  <c r="O18" i="48"/>
  <c r="O19" i="48"/>
  <c r="O20" i="48"/>
  <c r="O21" i="48"/>
  <c r="O22" i="48"/>
  <c r="O23" i="48"/>
  <c r="O24" i="48"/>
  <c r="O25" i="48"/>
  <c r="O26" i="48"/>
  <c r="O27" i="48"/>
  <c r="O28" i="48"/>
  <c r="O29" i="48"/>
  <c r="O30" i="48"/>
  <c r="O31" i="48"/>
  <c r="O32" i="48"/>
  <c r="O33" i="48"/>
  <c r="O34" i="48"/>
  <c r="O35" i="48"/>
  <c r="O36" i="48"/>
  <c r="O37" i="48"/>
  <c r="O38" i="48"/>
  <c r="O39" i="48"/>
  <c r="O40" i="48"/>
  <c r="O41" i="48"/>
  <c r="O42" i="48"/>
  <c r="O43" i="48"/>
  <c r="O44" i="48"/>
  <c r="O45" i="48"/>
  <c r="O46" i="48"/>
  <c r="O47" i="48"/>
  <c r="O48" i="48"/>
  <c r="O49" i="48"/>
  <c r="O50" i="48"/>
  <c r="O51" i="48"/>
  <c r="O52" i="48"/>
  <c r="O53" i="48"/>
  <c r="O54" i="48"/>
  <c r="O55" i="48"/>
  <c r="O56" i="48"/>
  <c r="O57" i="48"/>
  <c r="O58" i="48"/>
  <c r="O59" i="48"/>
  <c r="O60" i="48"/>
  <c r="O61" i="48"/>
  <c r="O62" i="48"/>
  <c r="O63" i="48"/>
  <c r="O64" i="48"/>
  <c r="O65" i="48"/>
  <c r="O66" i="48"/>
  <c r="O67" i="48"/>
  <c r="O68" i="48"/>
  <c r="O69" i="48"/>
  <c r="O70" i="48"/>
  <c r="O71" i="48"/>
  <c r="O72" i="48"/>
  <c r="O73" i="48"/>
  <c r="O74" i="48"/>
  <c r="O75" i="48"/>
  <c r="O76" i="48"/>
  <c r="O77" i="48"/>
  <c r="O78" i="48"/>
  <c r="O79" i="48"/>
  <c r="O80" i="48"/>
  <c r="O81" i="48"/>
  <c r="O82" i="48"/>
  <c r="O83" i="48"/>
  <c r="O84" i="48"/>
  <c r="O85" i="48"/>
  <c r="O86" i="48"/>
  <c r="O87" i="48"/>
  <c r="O88" i="48"/>
  <c r="O89" i="48"/>
  <c r="O90" i="48"/>
  <c r="O91" i="48"/>
  <c r="O92" i="48"/>
  <c r="O93" i="48"/>
  <c r="O94" i="48"/>
  <c r="O95" i="48"/>
  <c r="O96" i="48"/>
  <c r="O97" i="48"/>
  <c r="O98" i="48"/>
  <c r="O99" i="48"/>
  <c r="O100" i="48"/>
  <c r="O101" i="48"/>
  <c r="O102" i="48"/>
  <c r="O103" i="48"/>
  <c r="O104" i="48"/>
  <c r="O105" i="48"/>
  <c r="O106" i="48"/>
  <c r="O107" i="48"/>
  <c r="O108" i="48"/>
  <c r="O109" i="48"/>
  <c r="O110" i="48"/>
  <c r="O111" i="48"/>
  <c r="O112" i="48"/>
  <c r="O113" i="48"/>
  <c r="O114" i="48"/>
  <c r="O115" i="48"/>
  <c r="O116" i="48"/>
  <c r="O117" i="48"/>
  <c r="O118" i="48"/>
  <c r="O119" i="48"/>
  <c r="O120" i="48"/>
  <c r="O121" i="48"/>
  <c r="O122" i="48"/>
  <c r="O123" i="48"/>
  <c r="O124" i="48"/>
  <c r="O125" i="48"/>
  <c r="O126" i="48"/>
  <c r="O127" i="48"/>
  <c r="O128" i="48"/>
  <c r="O129" i="48"/>
  <c r="F15" i="42"/>
  <c r="L2" i="46"/>
  <c r="L19" i="46"/>
  <c r="L20" i="46"/>
  <c r="D10" i="46"/>
  <c r="K20" i="46"/>
  <c r="M20" i="46"/>
  <c r="L5" i="46"/>
  <c r="M15" i="46"/>
  <c r="L10" i="46"/>
  <c r="M23" i="46"/>
  <c r="P20" i="46"/>
  <c r="M22" i="46"/>
  <c r="N20" i="46"/>
  <c r="O20" i="46"/>
  <c r="M16" i="46"/>
  <c r="M17" i="46"/>
  <c r="M5" i="46"/>
  <c r="M10" i="46"/>
  <c r="N5" i="46"/>
  <c r="N10" i="46"/>
  <c r="O5" i="46"/>
  <c r="O10" i="46"/>
  <c r="P5" i="46"/>
  <c r="P10" i="46"/>
  <c r="Q5" i="46"/>
  <c r="Q10" i="46"/>
  <c r="R5" i="46"/>
  <c r="R10" i="46"/>
  <c r="S5" i="46"/>
  <c r="S10" i="46"/>
  <c r="T5" i="46"/>
  <c r="T10" i="46"/>
  <c r="U5" i="46"/>
  <c r="U10" i="46"/>
  <c r="V5" i="46"/>
  <c r="V10" i="46"/>
  <c r="W5" i="46"/>
  <c r="W10" i="46"/>
  <c r="M6" i="46"/>
  <c r="M11" i="46"/>
  <c r="N6" i="46"/>
  <c r="N11" i="46"/>
  <c r="O6" i="46"/>
  <c r="O11" i="46"/>
  <c r="P6" i="46"/>
  <c r="P11" i="46"/>
  <c r="Q6" i="46"/>
  <c r="Q11" i="46"/>
  <c r="R6" i="46"/>
  <c r="R11" i="46"/>
  <c r="S6" i="46"/>
  <c r="S11" i="46"/>
  <c r="T6" i="46"/>
  <c r="T11" i="46"/>
  <c r="U6" i="46"/>
  <c r="U11" i="46"/>
  <c r="V6" i="46"/>
  <c r="V11" i="46"/>
  <c r="W6" i="46"/>
  <c r="W11" i="46"/>
  <c r="M7" i="46"/>
  <c r="M12" i="46"/>
  <c r="N7" i="46"/>
  <c r="N12" i="46"/>
  <c r="O7" i="46"/>
  <c r="O12" i="46"/>
  <c r="P7" i="46"/>
  <c r="P12" i="46"/>
  <c r="Q7" i="46"/>
  <c r="Q12" i="46"/>
  <c r="R7" i="46"/>
  <c r="R12" i="46"/>
  <c r="S7" i="46"/>
  <c r="S12" i="46"/>
  <c r="T7" i="46"/>
  <c r="T12" i="46"/>
  <c r="U7" i="46"/>
  <c r="U12" i="46"/>
  <c r="V7" i="46"/>
  <c r="V12" i="46"/>
  <c r="W7" i="46"/>
  <c r="W12" i="46"/>
  <c r="L6" i="46"/>
  <c r="L11" i="46"/>
  <c r="L7" i="46"/>
  <c r="L12" i="46"/>
  <c r="L15" i="46"/>
  <c r="L17" i="46"/>
  <c r="L23" i="46"/>
  <c r="L22" i="46"/>
  <c r="D11" i="46"/>
  <c r="L16" i="46"/>
  <c r="U5" i="43"/>
  <c r="T3" i="43"/>
  <c r="T2" i="43"/>
  <c r="U7" i="43"/>
  <c r="L7" i="43"/>
  <c r="I7" i="43"/>
  <c r="I8" i="43"/>
  <c r="W7" i="43"/>
  <c r="T5" i="43"/>
  <c r="T7" i="43"/>
  <c r="L6" i="43"/>
  <c r="I6" i="43"/>
  <c r="V7" i="43"/>
  <c r="D11" i="43"/>
  <c r="D10" i="43"/>
  <c r="W6" i="43"/>
  <c r="V6" i="43"/>
  <c r="U6" i="43"/>
  <c r="T6" i="43"/>
  <c r="K7" i="43"/>
  <c r="K6" i="43"/>
  <c r="H8" i="43"/>
  <c r="H7" i="43"/>
  <c r="H6" i="43"/>
  <c r="T18" i="42"/>
  <c r="U18" i="42"/>
  <c r="V18" i="42"/>
  <c r="W18" i="42"/>
  <c r="X18" i="42"/>
  <c r="Y18" i="42"/>
  <c r="Z18" i="42"/>
  <c r="AA18" i="42"/>
  <c r="AB18" i="42"/>
  <c r="AC18" i="42"/>
  <c r="AD18" i="42"/>
  <c r="S13" i="42"/>
  <c r="T10" i="42"/>
  <c r="U10" i="42"/>
  <c r="V10" i="42"/>
  <c r="W10" i="42"/>
  <c r="X10" i="42"/>
  <c r="Y10" i="42"/>
  <c r="Z10" i="42"/>
  <c r="AA10" i="42"/>
  <c r="AB10" i="42"/>
  <c r="AC10" i="42"/>
  <c r="AD10" i="42"/>
  <c r="B1" i="40"/>
  <c r="C1" i="40"/>
  <c r="D1" i="40"/>
  <c r="E1" i="40"/>
  <c r="F1" i="40"/>
  <c r="G1" i="40"/>
  <c r="H1" i="40"/>
  <c r="I1" i="40"/>
  <c r="J1" i="40"/>
  <c r="K1" i="40"/>
  <c r="L1" i="40"/>
  <c r="M1" i="40"/>
  <c r="N1" i="40"/>
  <c r="O1" i="40"/>
  <c r="P1" i="40"/>
  <c r="Q1" i="40"/>
  <c r="R1" i="40"/>
  <c r="S1" i="40"/>
  <c r="T1" i="40"/>
  <c r="U1" i="40"/>
  <c r="V1" i="40"/>
  <c r="W1" i="40"/>
  <c r="X1" i="40"/>
  <c r="Y1" i="40"/>
  <c r="Z1" i="40"/>
  <c r="AA1" i="40"/>
  <c r="AB1" i="40"/>
  <c r="S6" i="42"/>
  <c r="T11" i="42"/>
  <c r="T13" i="42"/>
  <c r="C1" i="13"/>
  <c r="D1" i="13"/>
  <c r="E1" i="13"/>
  <c r="F1" i="13"/>
  <c r="G1" i="13"/>
  <c r="H1" i="13"/>
  <c r="I1" i="13"/>
  <c r="J1" i="13"/>
  <c r="K1" i="13"/>
  <c r="L1" i="13"/>
  <c r="M1" i="13"/>
  <c r="N1" i="13"/>
  <c r="O1" i="13"/>
  <c r="P1" i="13"/>
  <c r="Q1" i="13"/>
  <c r="R1" i="13"/>
  <c r="S1" i="13"/>
  <c r="T1" i="13"/>
  <c r="U1" i="13"/>
  <c r="V1" i="13"/>
  <c r="W1" i="13"/>
  <c r="X1" i="13"/>
  <c r="Y1" i="13"/>
  <c r="Z1" i="13"/>
  <c r="AA1" i="13"/>
  <c r="AB1" i="13"/>
  <c r="AC1" i="13"/>
  <c r="AD1" i="13"/>
  <c r="AE1" i="13"/>
  <c r="AF1" i="13"/>
  <c r="AG1" i="13"/>
  <c r="AH1" i="13"/>
  <c r="AI1" i="13"/>
  <c r="AJ1" i="13"/>
  <c r="B1" i="13"/>
  <c r="R14" i="42"/>
  <c r="R13" i="42"/>
  <c r="U11" i="42"/>
  <c r="V11" i="42"/>
  <c r="W11" i="42"/>
  <c r="D12" i="42"/>
  <c r="V13" i="42"/>
  <c r="U13" i="42"/>
  <c r="D16" i="42"/>
  <c r="D10" i="42"/>
  <c r="X11" i="42"/>
  <c r="W13" i="42"/>
  <c r="G10" i="42"/>
  <c r="Y11" i="42"/>
  <c r="X13" i="42"/>
  <c r="Z11" i="42"/>
  <c r="Y13" i="42"/>
  <c r="AA11" i="42"/>
  <c r="Z13" i="42"/>
  <c r="AB11" i="42"/>
  <c r="AA13" i="42"/>
  <c r="AC11" i="42"/>
  <c r="AB13" i="42"/>
  <c r="AD11" i="42"/>
  <c r="AD13" i="42"/>
  <c r="AC13" i="42"/>
  <c r="AE13" i="42"/>
  <c r="F12" i="42"/>
  <c r="G12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Szabó András</author>
  </authors>
  <commentList>
    <comment ref="D2" authorId="0" shapeId="0" xr:uid="{49D42218-31CB-461A-99C4-8ED27DF6A946}">
      <text>
        <r>
          <rPr>
            <b/>
            <sz val="9"/>
            <color indexed="81"/>
            <rFont val="Tahoma"/>
            <family val="2"/>
            <charset val="238"/>
          </rPr>
          <t>Szabó András:</t>
        </r>
        <r>
          <rPr>
            <sz val="9"/>
            <color indexed="81"/>
            <rFont val="Tahoma"/>
            <family val="2"/>
            <charset val="238"/>
          </rPr>
          <t xml:space="preserve">
számított/valós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Szabó András</author>
  </authors>
  <commentList>
    <comment ref="A38" authorId="0" shapeId="0" xr:uid="{25CFFDA7-12EC-4899-BF7E-186FB63F4B8C}">
      <text>
        <r>
          <rPr>
            <b/>
            <sz val="9"/>
            <color indexed="81"/>
            <rFont val="Tahoma"/>
            <family val="2"/>
            <charset val="238"/>
          </rPr>
          <t>Szabó András:</t>
        </r>
        <r>
          <rPr>
            <sz val="9"/>
            <color indexed="81"/>
            <rFont val="Tahoma"/>
            <family val="2"/>
            <charset val="238"/>
          </rPr>
          <t xml:space="preserve">
E0026
soproni "B"</t>
        </r>
      </text>
    </comment>
  </commentList>
</comments>
</file>

<file path=xl/sharedStrings.xml><?xml version="1.0" encoding="utf-8"?>
<sst xmlns="http://schemas.openxmlformats.org/spreadsheetml/2006/main" count="15210" uniqueCount="1778">
  <si>
    <t>nincs</t>
  </si>
  <si>
    <t>F0001</t>
  </si>
  <si>
    <t>U0001</t>
  </si>
  <si>
    <t/>
  </si>
  <si>
    <t>F00063</t>
  </si>
  <si>
    <t>U1004</t>
  </si>
  <si>
    <t>F00064</t>
  </si>
  <si>
    <t>U1005</t>
  </si>
  <si>
    <t>F00065</t>
  </si>
  <si>
    <t>U1033</t>
  </si>
  <si>
    <t>F00066</t>
  </si>
  <si>
    <t>U1007</t>
  </si>
  <si>
    <t>F00067</t>
  </si>
  <si>
    <t>U1008</t>
  </si>
  <si>
    <t>F00068</t>
  </si>
  <si>
    <t>F00069</t>
  </si>
  <si>
    <t>F0002</t>
  </si>
  <si>
    <t>U0842</t>
  </si>
  <si>
    <t>F0003</t>
  </si>
  <si>
    <t>U0882</t>
  </si>
  <si>
    <t>F0004</t>
  </si>
  <si>
    <t>F0005</t>
  </si>
  <si>
    <t>U0006</t>
  </si>
  <si>
    <t>F0006</t>
  </si>
  <si>
    <t>F0009</t>
  </si>
  <si>
    <t>U0009</t>
  </si>
  <si>
    <t>F0018</t>
  </si>
  <si>
    <t>U0929</t>
  </si>
  <si>
    <t>F0124</t>
  </si>
  <si>
    <t>U1049</t>
  </si>
  <si>
    <t>F0126</t>
  </si>
  <si>
    <t>U0554</t>
  </si>
  <si>
    <t>F0127</t>
  </si>
  <si>
    <t>U0900</t>
  </si>
  <si>
    <t>F0128</t>
  </si>
  <si>
    <t>U0128</t>
  </si>
  <si>
    <t>F0129</t>
  </si>
  <si>
    <t>U0606</t>
  </si>
  <si>
    <t>F0130</t>
  </si>
  <si>
    <t>U0859</t>
  </si>
  <si>
    <t>F0131</t>
  </si>
  <si>
    <t>U0131</t>
  </si>
  <si>
    <t>F0132</t>
  </si>
  <si>
    <t>U0132</t>
  </si>
  <si>
    <t>F0133</t>
  </si>
  <si>
    <t>U1051</t>
  </si>
  <si>
    <t>F0134</t>
  </si>
  <si>
    <t>U0973</t>
  </si>
  <si>
    <t>F0135</t>
  </si>
  <si>
    <t>U0855</t>
  </si>
  <si>
    <t>F0013</t>
  </si>
  <si>
    <t>U0013</t>
  </si>
  <si>
    <t>F0014</t>
  </si>
  <si>
    <t>U0014</t>
  </si>
  <si>
    <t>F0015</t>
  </si>
  <si>
    <t>U0015</t>
  </si>
  <si>
    <t>F0016</t>
  </si>
  <si>
    <t>U0016</t>
  </si>
  <si>
    <t>F0017</t>
  </si>
  <si>
    <t>U0983</t>
  </si>
  <si>
    <t>F0019</t>
  </si>
  <si>
    <t>U0987</t>
  </si>
  <si>
    <t>F0020</t>
  </si>
  <si>
    <t>U0020</t>
  </si>
  <si>
    <t>F0021</t>
  </si>
  <si>
    <t>U0021</t>
  </si>
  <si>
    <t>F0022</t>
  </si>
  <si>
    <t>U0022</t>
  </si>
  <si>
    <t>F0023</t>
  </si>
  <si>
    <t>U0942</t>
  </si>
  <si>
    <t>F0024</t>
  </si>
  <si>
    <t>U0694</t>
  </si>
  <si>
    <t>F0025</t>
  </si>
  <si>
    <t>U0756</t>
  </si>
  <si>
    <t>F0026</t>
  </si>
  <si>
    <t>U0026</t>
  </si>
  <si>
    <t>U0071</t>
  </si>
  <si>
    <t>F0028</t>
  </si>
  <si>
    <t>U0737</t>
  </si>
  <si>
    <t>F0029</t>
  </si>
  <si>
    <t>U1063</t>
  </si>
  <si>
    <t>F0031</t>
  </si>
  <si>
    <t>U0031</t>
  </si>
  <si>
    <t>F0032</t>
  </si>
  <si>
    <t>U0032</t>
  </si>
  <si>
    <t>F0033</t>
  </si>
  <si>
    <t>U0812</t>
  </si>
  <si>
    <t>F0034</t>
  </si>
  <si>
    <t>U0720</t>
  </si>
  <si>
    <t>F0035</t>
  </si>
  <si>
    <t>U0759</t>
  </si>
  <si>
    <t>F0036</t>
  </si>
  <si>
    <t>U0783</t>
  </si>
  <si>
    <t>F0030</t>
  </si>
  <si>
    <t>U0030</t>
  </si>
  <si>
    <t>F00038</t>
  </si>
  <si>
    <t>U0777</t>
  </si>
  <si>
    <t>F00040</t>
  </si>
  <si>
    <t>U0040</t>
  </si>
  <si>
    <t>F00041</t>
  </si>
  <si>
    <t>U0912</t>
  </si>
  <si>
    <t>F00044</t>
  </si>
  <si>
    <t>U0044</t>
  </si>
  <si>
    <t>F00047</t>
  </si>
  <si>
    <t>U0625</t>
  </si>
  <si>
    <t>F00048</t>
  </si>
  <si>
    <t>U0699</t>
  </si>
  <si>
    <t>F00051</t>
  </si>
  <si>
    <t>U1022</t>
  </si>
  <si>
    <t>F00052</t>
  </si>
  <si>
    <t>U1023</t>
  </si>
  <si>
    <t>F00053</t>
  </si>
  <si>
    <t>U0954</t>
  </si>
  <si>
    <t>F00054</t>
  </si>
  <si>
    <t>U0971</t>
  </si>
  <si>
    <t>F0037</t>
  </si>
  <si>
    <t>U0649</t>
  </si>
  <si>
    <t>F0038</t>
  </si>
  <si>
    <t>U0856</t>
  </si>
  <si>
    <t>F0039</t>
  </si>
  <si>
    <t>U0039</t>
  </si>
  <si>
    <t>F0040</t>
  </si>
  <si>
    <t>U0046</t>
  </si>
  <si>
    <t>F0041</t>
  </si>
  <si>
    <t>U0966</t>
  </si>
  <si>
    <t>F0042</t>
  </si>
  <si>
    <t>U0753</t>
  </si>
  <si>
    <t>F0068</t>
  </si>
  <si>
    <t>U0847</t>
  </si>
  <si>
    <t>F0058</t>
  </si>
  <si>
    <t>U0058</t>
  </si>
  <si>
    <t>F0055</t>
  </si>
  <si>
    <t>U0950</t>
  </si>
  <si>
    <t>F0050</t>
  </si>
  <si>
    <t>U0050</t>
  </si>
  <si>
    <t>F0043</t>
  </si>
  <si>
    <t>U0784</t>
  </si>
  <si>
    <t>F0056</t>
  </si>
  <si>
    <t>U0581</t>
  </si>
  <si>
    <t>F0049</t>
  </si>
  <si>
    <t>U0577</t>
  </si>
  <si>
    <t>F0060</t>
  </si>
  <si>
    <t>U0754</t>
  </si>
  <si>
    <t>F0061</t>
  </si>
  <si>
    <t>U0936</t>
  </si>
  <si>
    <t>F0059</t>
  </si>
  <si>
    <t>U0582</t>
  </si>
  <si>
    <t>F0057</t>
  </si>
  <si>
    <t>U0057</t>
  </si>
  <si>
    <t>F0548</t>
  </si>
  <si>
    <t>U0548</t>
  </si>
  <si>
    <t>F0545</t>
  </si>
  <si>
    <t>U0744</t>
  </si>
  <si>
    <t>F0546</t>
  </si>
  <si>
    <t>U0546</t>
  </si>
  <si>
    <t>F0062</t>
  </si>
  <si>
    <t>U0840</t>
  </si>
  <si>
    <t>F0063</t>
  </si>
  <si>
    <t>U1019</t>
  </si>
  <si>
    <t>F0064</t>
  </si>
  <si>
    <t>U0064</t>
  </si>
  <si>
    <t>F0547</t>
  </si>
  <si>
    <t>U0685</t>
  </si>
  <si>
    <t>F0065</t>
  </si>
  <si>
    <t>U0065</t>
  </si>
  <si>
    <t>F0066</t>
  </si>
  <si>
    <t>U0795</t>
  </si>
  <si>
    <t>F0067</t>
  </si>
  <si>
    <t>U0913</t>
  </si>
  <si>
    <t>F0113</t>
  </si>
  <si>
    <t>U0113</t>
  </si>
  <si>
    <t>F0071</t>
  </si>
  <si>
    <t>F0072</t>
  </si>
  <si>
    <t>U0072</t>
  </si>
  <si>
    <t>F0073</t>
  </si>
  <si>
    <t>U0946</t>
  </si>
  <si>
    <t>F0074</t>
  </si>
  <si>
    <t>U0074</t>
  </si>
  <si>
    <t>F0075</t>
  </si>
  <si>
    <t>U1069</t>
  </si>
  <si>
    <t>F0076</t>
  </si>
  <si>
    <t>U0873</t>
  </si>
  <si>
    <t>F0077</t>
  </si>
  <si>
    <t>U0791</t>
  </si>
  <si>
    <t>F0078</t>
  </si>
  <si>
    <t>U0989</t>
  </si>
  <si>
    <t>F0079</t>
  </si>
  <si>
    <t>U0964</t>
  </si>
  <si>
    <t>F0080</t>
  </si>
  <si>
    <t>U0937</t>
  </si>
  <si>
    <t>F0081</t>
  </si>
  <si>
    <t>U0832</t>
  </si>
  <si>
    <t>F0082</t>
  </si>
  <si>
    <t>U0082</t>
  </si>
  <si>
    <t>F0083</t>
  </si>
  <si>
    <t>U0807</t>
  </si>
  <si>
    <t>F0084</t>
  </si>
  <si>
    <t>U0893</t>
  </si>
  <si>
    <t>F0085</t>
  </si>
  <si>
    <t>U0102</t>
  </si>
  <si>
    <t>F0086</t>
  </si>
  <si>
    <t>U0100</t>
  </si>
  <si>
    <t>F0087</t>
  </si>
  <si>
    <t>U0948</t>
  </si>
  <si>
    <t>F0088</t>
  </si>
  <si>
    <t>U0997</t>
  </si>
  <si>
    <t>F0089</t>
  </si>
  <si>
    <t>U0089</t>
  </si>
  <si>
    <t>F0090</t>
  </si>
  <si>
    <t>U0986</t>
  </si>
  <si>
    <t>F0091</t>
  </si>
  <si>
    <t>U0091</t>
  </si>
  <si>
    <t>F0092</t>
  </si>
  <si>
    <t>U0724</t>
  </si>
  <si>
    <t>F0093</t>
  </si>
  <si>
    <t>U0980</t>
  </si>
  <si>
    <t>F0094</t>
  </si>
  <si>
    <t>U0761</t>
  </si>
  <si>
    <t>F0095</t>
  </si>
  <si>
    <t>U0033</t>
  </si>
  <si>
    <t>F0096</t>
  </si>
  <si>
    <t>U0096</t>
  </si>
  <si>
    <t>F0097</t>
  </si>
  <si>
    <t>U0646</t>
  </si>
  <si>
    <t>F0098</t>
  </si>
  <si>
    <t>U1068</t>
  </si>
  <si>
    <t>F0099</t>
  </si>
  <si>
    <t>U1053</t>
  </si>
  <si>
    <t>F0100</t>
  </si>
  <si>
    <t>F0101</t>
  </si>
  <si>
    <t>U0822</t>
  </si>
  <si>
    <t>F0102</t>
  </si>
  <si>
    <t>U1001</t>
  </si>
  <si>
    <t>F0103</t>
  </si>
  <si>
    <t>U0103</t>
  </si>
  <si>
    <t>F0104</t>
  </si>
  <si>
    <t>U0104</t>
  </si>
  <si>
    <t>F0105</t>
  </si>
  <si>
    <t>U0105</t>
  </si>
  <si>
    <t>F0106</t>
  </si>
  <si>
    <t>U1015</t>
  </si>
  <si>
    <t>F0107</t>
  </si>
  <si>
    <t>U0107</t>
  </si>
  <si>
    <t>F0108</t>
  </si>
  <si>
    <t>F0109</t>
  </si>
  <si>
    <t>U0899</t>
  </si>
  <si>
    <t>F0110</t>
  </si>
  <si>
    <t>U0919</t>
  </si>
  <si>
    <t>F0114</t>
  </si>
  <si>
    <t>U0800</t>
  </si>
  <si>
    <t>F0112</t>
  </si>
  <si>
    <t>F00089</t>
  </si>
  <si>
    <t>U0843</t>
  </si>
  <si>
    <t>F00090</t>
  </si>
  <si>
    <t>F00091</t>
  </si>
  <si>
    <t>U0683</t>
  </si>
  <si>
    <t>F0115</t>
  </si>
  <si>
    <t>F0116</t>
  </si>
  <si>
    <t>F0117</t>
  </si>
  <si>
    <t>U0748</t>
  </si>
  <si>
    <t>F0119</t>
  </si>
  <si>
    <t>U1060</t>
  </si>
  <si>
    <t>F0122</t>
  </si>
  <si>
    <t>U0851</t>
  </si>
  <si>
    <t>F0553</t>
  </si>
  <si>
    <t>U0406</t>
  </si>
  <si>
    <t>F0554</t>
  </si>
  <si>
    <t>F0123</t>
  </si>
  <si>
    <t>U0123</t>
  </si>
  <si>
    <t>F00073</t>
  </si>
  <si>
    <t>U1037</t>
  </si>
  <si>
    <t>F00074</t>
  </si>
  <si>
    <t>U1038</t>
  </si>
  <si>
    <t>F00075</t>
  </si>
  <si>
    <t>U1065</t>
  </si>
  <si>
    <t>F00076</t>
  </si>
  <si>
    <t>U1040</t>
  </si>
  <si>
    <t>F00077</t>
  </si>
  <si>
    <t>F00078</t>
  </si>
  <si>
    <t>U1041</t>
  </si>
  <si>
    <t>F00080</t>
  </si>
  <si>
    <t>U1043</t>
  </si>
  <si>
    <t>F00079</t>
  </si>
  <si>
    <t>U1042</t>
  </si>
  <si>
    <t>F00082</t>
  </si>
  <si>
    <t>U1039</t>
  </si>
  <si>
    <t>F00083</t>
  </si>
  <si>
    <t>F00084</t>
  </si>
  <si>
    <t>U1044</t>
  </si>
  <si>
    <t>F0138</t>
  </si>
  <si>
    <t>U0821</t>
  </si>
  <si>
    <t>F0139</t>
  </si>
  <si>
    <t>U0139</t>
  </si>
  <si>
    <t>F0140</t>
  </si>
  <si>
    <t>U0140</t>
  </si>
  <si>
    <t>F0141</t>
  </si>
  <si>
    <t>U0141</t>
  </si>
  <si>
    <t>F0142</t>
  </si>
  <si>
    <t>U0142</t>
  </si>
  <si>
    <t>F0143</t>
  </si>
  <si>
    <t>U0143</t>
  </si>
  <si>
    <t>F0144</t>
  </si>
  <si>
    <t>U0144</t>
  </si>
  <si>
    <t>F0145</t>
  </si>
  <si>
    <t>U0145</t>
  </si>
  <si>
    <t>F0146</t>
  </si>
  <si>
    <t>U0146</t>
  </si>
  <si>
    <t>F0147</t>
  </si>
  <si>
    <t>U1018</t>
  </si>
  <si>
    <t>F0148</t>
  </si>
  <si>
    <t>U0148</t>
  </si>
  <si>
    <t>F0149</t>
  </si>
  <si>
    <t>U0796</t>
  </si>
  <si>
    <t>F0150</t>
  </si>
  <si>
    <t>U0150</t>
  </si>
  <si>
    <t>F0151</t>
  </si>
  <si>
    <t>U0151</t>
  </si>
  <si>
    <t>F0152</t>
  </si>
  <si>
    <t>U1000</t>
  </si>
  <si>
    <t>F0153</t>
  </si>
  <si>
    <t>U0153</t>
  </si>
  <si>
    <t>F0154</t>
  </si>
  <si>
    <t>U0757</t>
  </si>
  <si>
    <t>F0155</t>
  </si>
  <si>
    <t>U0155</t>
  </si>
  <si>
    <t>F0156</t>
  </si>
  <si>
    <t>U0156</t>
  </si>
  <si>
    <t>F0157</t>
  </si>
  <si>
    <t>U0157</t>
  </si>
  <si>
    <t>F0158</t>
  </si>
  <si>
    <t>U0158</t>
  </si>
  <si>
    <t>F0159</t>
  </si>
  <si>
    <t>U0780</t>
  </si>
  <si>
    <t>F0160</t>
  </si>
  <si>
    <t>U0160</t>
  </si>
  <si>
    <t>F0161</t>
  </si>
  <si>
    <t>U1021</t>
  </si>
  <si>
    <t>F0162</t>
  </si>
  <si>
    <t>U0584</t>
  </si>
  <si>
    <t>F0163</t>
  </si>
  <si>
    <t>U0163</t>
  </si>
  <si>
    <t>F0164</t>
  </si>
  <si>
    <t>U0164</t>
  </si>
  <si>
    <t>F0165</t>
  </si>
  <si>
    <t>U0165</t>
  </si>
  <si>
    <t>F0166</t>
  </si>
  <si>
    <t>U0872</t>
  </si>
  <si>
    <t>F0167</t>
  </si>
  <si>
    <t>U0799</t>
  </si>
  <si>
    <t>F0168</t>
  </si>
  <si>
    <t>U0811</t>
  </si>
  <si>
    <t>F0169</t>
  </si>
  <si>
    <t>U0169</t>
  </si>
  <si>
    <t>F0170</t>
  </si>
  <si>
    <t>U0939</t>
  </si>
  <si>
    <t>F0171</t>
  </si>
  <si>
    <t>U1016</t>
  </si>
  <si>
    <t>F0172</t>
  </si>
  <si>
    <t>U0680</t>
  </si>
  <si>
    <t>F0173</t>
  </si>
  <si>
    <t>U0691</t>
  </si>
  <si>
    <t>F0174</t>
  </si>
  <si>
    <t>U0686</t>
  </si>
  <si>
    <t>F0175</t>
  </si>
  <si>
    <t>U0175</t>
  </si>
  <si>
    <t>F0176</t>
  </si>
  <si>
    <t>U0853</t>
  </si>
  <si>
    <t>F0177</t>
  </si>
  <si>
    <t>U0177</t>
  </si>
  <si>
    <t>F0178</t>
  </si>
  <si>
    <t>U0178</t>
  </si>
  <si>
    <t>F0179</t>
  </si>
  <si>
    <t>U0781</t>
  </si>
  <si>
    <t>F0180</t>
  </si>
  <si>
    <t>U0952</t>
  </si>
  <si>
    <t>F0181</t>
  </si>
  <si>
    <t>U0181</t>
  </si>
  <si>
    <t>F0182</t>
  </si>
  <si>
    <t>U0182</t>
  </si>
  <si>
    <t>F0183</t>
  </si>
  <si>
    <t>U0881</t>
  </si>
  <si>
    <t>F0184</t>
  </si>
  <si>
    <t>U0858</t>
  </si>
  <si>
    <t>F0185</t>
  </si>
  <si>
    <t>U0965</t>
  </si>
  <si>
    <t>F0188</t>
  </si>
  <si>
    <t>U0188</t>
  </si>
  <si>
    <t>F0189</t>
  </si>
  <si>
    <t>U1045</t>
  </si>
  <si>
    <t>F0190</t>
  </si>
  <si>
    <t>U0656</t>
  </si>
  <si>
    <t>F0191</t>
  </si>
  <si>
    <t>U1036</t>
  </si>
  <si>
    <t>F0192</t>
  </si>
  <si>
    <t>U0192</t>
  </si>
  <si>
    <t>F0193</t>
  </si>
  <si>
    <t>U0758</t>
  </si>
  <si>
    <t>F0194</t>
  </si>
  <si>
    <t>U0945</t>
  </si>
  <si>
    <t>F0195</t>
  </si>
  <si>
    <t>U0195</t>
  </si>
  <si>
    <t>F0196</t>
  </si>
  <si>
    <t>U1003</t>
  </si>
  <si>
    <t>F0197</t>
  </si>
  <si>
    <t>U0197</t>
  </si>
  <si>
    <t>F0198</t>
  </si>
  <si>
    <t>U0860</t>
  </si>
  <si>
    <t>F0199</t>
  </si>
  <si>
    <t>U0199</t>
  </si>
  <si>
    <t>F0200</t>
  </si>
  <si>
    <t>U0200</t>
  </si>
  <si>
    <t>F0201</t>
  </si>
  <si>
    <t>U0201</t>
  </si>
  <si>
    <t>F0204</t>
  </si>
  <si>
    <t>U0204</t>
  </si>
  <si>
    <t>F0205</t>
  </si>
  <si>
    <t>U0205</t>
  </si>
  <si>
    <t>F0207</t>
  </si>
  <si>
    <t>U0207</t>
  </si>
  <si>
    <t>F0209</t>
  </si>
  <si>
    <t>U0209</t>
  </si>
  <si>
    <t>F0206</t>
  </si>
  <si>
    <t>U0206</t>
  </si>
  <si>
    <t>F0211</t>
  </si>
  <si>
    <t>U0977</t>
  </si>
  <si>
    <t>F0210</t>
  </si>
  <si>
    <t>U0210</t>
  </si>
  <si>
    <t>F0212</t>
  </si>
  <si>
    <t>U0212</t>
  </si>
  <si>
    <t>F0213</t>
  </si>
  <si>
    <t>U0213</t>
  </si>
  <si>
    <t>F0214</t>
  </si>
  <si>
    <t>U0214</t>
  </si>
  <si>
    <t>F0215</t>
  </si>
  <si>
    <t>U0892</t>
  </si>
  <si>
    <t>F0216</t>
  </si>
  <si>
    <t>U0743</t>
  </si>
  <si>
    <t>F0217</t>
  </si>
  <si>
    <t>U0794</t>
  </si>
  <si>
    <t>F0218</t>
  </si>
  <si>
    <t>U1020</t>
  </si>
  <si>
    <t>F0219</t>
  </si>
  <si>
    <t>U0219</t>
  </si>
  <si>
    <t>F0220</t>
  </si>
  <si>
    <t>U0809</t>
  </si>
  <si>
    <t>F0221</t>
  </si>
  <si>
    <t>U0221</t>
  </si>
  <si>
    <t>F0222</t>
  </si>
  <si>
    <t>U0222</t>
  </si>
  <si>
    <t>F00086</t>
  </si>
  <si>
    <t>F00088</t>
  </si>
  <si>
    <t>U1059</t>
  </si>
  <si>
    <t>F00055</t>
  </si>
  <si>
    <t>U0979</t>
  </si>
  <si>
    <t>F00056</t>
  </si>
  <si>
    <t>U1072</t>
  </si>
  <si>
    <t>F00057</t>
  </si>
  <si>
    <t>U0956</t>
  </si>
  <si>
    <t>F00058</t>
  </si>
  <si>
    <t>U0967</t>
  </si>
  <si>
    <t>F00059</t>
  </si>
  <si>
    <t>U0958</t>
  </si>
  <si>
    <t>F00060</t>
  </si>
  <si>
    <t>U0959</t>
  </si>
  <si>
    <t>F00061</t>
  </si>
  <si>
    <t>U1024</t>
  </si>
  <si>
    <t>F00062</t>
  </si>
  <si>
    <t>U0483</t>
  </si>
  <si>
    <t>F0223</t>
  </si>
  <si>
    <t>U0223</t>
  </si>
  <si>
    <t>F0482</t>
  </si>
  <si>
    <t>U0779</t>
  </si>
  <si>
    <t>F0224</t>
  </si>
  <si>
    <t>U0908</t>
  </si>
  <si>
    <t>F0225</t>
  </si>
  <si>
    <t>U1048</t>
  </si>
  <si>
    <t>F0227</t>
  </si>
  <si>
    <t>U0961</t>
  </si>
  <si>
    <t>F0228</t>
  </si>
  <si>
    <t>F0229</t>
  </si>
  <si>
    <t>U1012</t>
  </si>
  <si>
    <t>F0230</t>
  </si>
  <si>
    <t>U0230</t>
  </si>
  <si>
    <t>F0231</t>
  </si>
  <si>
    <t>U0693</t>
  </si>
  <si>
    <t>F0232</t>
  </si>
  <si>
    <t>U0716</t>
  </si>
  <si>
    <t>F0233</t>
  </si>
  <si>
    <t>U0925</t>
  </si>
  <si>
    <t>F0235</t>
  </si>
  <si>
    <t>U0235</t>
  </si>
  <si>
    <t>F0236</t>
  </si>
  <si>
    <t>U0236</t>
  </si>
  <si>
    <t>F0237</t>
  </si>
  <si>
    <t>U1058</t>
  </si>
  <si>
    <t>F0238</t>
  </si>
  <si>
    <t>U0342</t>
  </si>
  <si>
    <t>F0239</t>
  </si>
  <si>
    <t>U0905</t>
  </si>
  <si>
    <t>F0240</t>
  </si>
  <si>
    <t>U0808</t>
  </si>
  <si>
    <t>F0241</t>
  </si>
  <si>
    <t>F0242</t>
  </si>
  <si>
    <t>U0242</t>
  </si>
  <si>
    <t>F0243</t>
  </si>
  <si>
    <t>U0372</t>
  </si>
  <si>
    <t>F0244</t>
  </si>
  <si>
    <t>U1028</t>
  </si>
  <si>
    <t>F0245</t>
  </si>
  <si>
    <t>U1013</t>
  </si>
  <si>
    <t>F0246</t>
  </si>
  <si>
    <t>U0246</t>
  </si>
  <si>
    <t>F0247</t>
  </si>
  <si>
    <t>U0247</t>
  </si>
  <si>
    <t>F0248</t>
  </si>
  <si>
    <t>U0248</t>
  </si>
  <si>
    <t>F0249</t>
  </si>
  <si>
    <t>U1064</t>
  </si>
  <si>
    <t>F0250</t>
  </si>
  <si>
    <t>U0250</t>
  </si>
  <si>
    <t>F0251</t>
  </si>
  <si>
    <t>U0755</t>
  </si>
  <si>
    <t>F0252</t>
  </si>
  <si>
    <t>U0932</t>
  </si>
  <si>
    <t>F0253</t>
  </si>
  <si>
    <t>U0848</t>
  </si>
  <si>
    <t>F0254</t>
  </si>
  <si>
    <t>U0254</t>
  </si>
  <si>
    <t>F0255</t>
  </si>
  <si>
    <t>U0255</t>
  </si>
  <si>
    <t>F0256</t>
  </si>
  <si>
    <t>U0256</t>
  </si>
  <si>
    <t>F0257</t>
  </si>
  <si>
    <t>U0257</t>
  </si>
  <si>
    <t>F0258</t>
  </si>
  <si>
    <t>U0760</t>
  </si>
  <si>
    <t>F0259</t>
  </si>
  <si>
    <t>U0259</t>
  </si>
  <si>
    <t>F0260</t>
  </si>
  <si>
    <t>U0260</t>
  </si>
  <si>
    <t>F0261</t>
  </si>
  <si>
    <t>U0261</t>
  </si>
  <si>
    <t>F0262</t>
  </si>
  <si>
    <t>U0911</t>
  </si>
  <si>
    <t>F0263</t>
  </si>
  <si>
    <t>U0826</t>
  </si>
  <si>
    <t>F0264</t>
  </si>
  <si>
    <t>U0264</t>
  </si>
  <si>
    <t>F00071</t>
  </si>
  <si>
    <t>U1054</t>
  </si>
  <si>
    <t>F00072</t>
  </si>
  <si>
    <t>F0265</t>
  </si>
  <si>
    <t>F0266</t>
  </si>
  <si>
    <t>U0266</t>
  </si>
  <si>
    <t>F0267</t>
  </si>
  <si>
    <t>U0776</t>
  </si>
  <si>
    <t>F0268</t>
  </si>
  <si>
    <t>U0268</t>
  </si>
  <si>
    <t>F0269</t>
  </si>
  <si>
    <t>U0630</t>
  </si>
  <si>
    <t>F0270</t>
  </si>
  <si>
    <t>U0928</t>
  </si>
  <si>
    <t>F0271</t>
  </si>
  <si>
    <t>U0271</t>
  </si>
  <si>
    <t>F0272</t>
  </si>
  <si>
    <t>U0272</t>
  </si>
  <si>
    <t>F0273</t>
  </si>
  <si>
    <t>U0830</t>
  </si>
  <si>
    <t>F0274</t>
  </si>
  <si>
    <t>U0274</t>
  </si>
  <si>
    <t>F0275</t>
  </si>
  <si>
    <t>U0275</t>
  </si>
  <si>
    <t>F0276</t>
  </si>
  <si>
    <t>U0276</t>
  </si>
  <si>
    <t>F0277</t>
  </si>
  <si>
    <t>U0277</t>
  </si>
  <si>
    <t>F0278</t>
  </si>
  <si>
    <t>U0657</t>
  </si>
  <si>
    <t>F0279</t>
  </si>
  <si>
    <t>U0730</t>
  </si>
  <si>
    <t>F0280</t>
  </si>
  <si>
    <t>U0280</t>
  </si>
  <si>
    <t>F0281</t>
  </si>
  <si>
    <t>U0941</t>
  </si>
  <si>
    <t>F0283</t>
  </si>
  <si>
    <t>U0283</t>
  </si>
  <si>
    <t>F0284</t>
  </si>
  <si>
    <t>U0940</t>
  </si>
  <si>
    <t>F0285</t>
  </si>
  <si>
    <t>U0692</t>
  </si>
  <si>
    <t>F0286</t>
  </si>
  <si>
    <t>U0875</t>
  </si>
  <si>
    <t>F0287</t>
  </si>
  <si>
    <t>U0287</t>
  </si>
  <si>
    <t>F0288</t>
  </si>
  <si>
    <t>U0953</t>
  </si>
  <si>
    <t>F0289</t>
  </si>
  <si>
    <t>U0289</t>
  </si>
  <si>
    <t>F0290</t>
  </si>
  <si>
    <t>U0290</t>
  </si>
  <si>
    <t>F0291</t>
  </si>
  <si>
    <t>U0291</t>
  </si>
  <si>
    <t>F0292</t>
  </si>
  <si>
    <t>U1046</t>
  </si>
  <si>
    <t>F0293</t>
  </si>
  <si>
    <t>U0880</t>
  </si>
  <si>
    <t>F0294</t>
  </si>
  <si>
    <t>U0294</t>
  </si>
  <si>
    <t>F0295</t>
  </si>
  <si>
    <t>U0295</t>
  </si>
  <si>
    <t>F0296</t>
  </si>
  <si>
    <t>U0296</t>
  </si>
  <si>
    <t>F0297</t>
  </si>
  <si>
    <t>U1057</t>
  </si>
  <si>
    <t>F0298</t>
  </si>
  <si>
    <t>U0593</t>
  </si>
  <si>
    <t>F0300</t>
  </si>
  <si>
    <t>F0301</t>
  </si>
  <si>
    <t>U0301</t>
  </si>
  <si>
    <t>F0302</t>
  </si>
  <si>
    <t>U0887</t>
  </si>
  <si>
    <t>F0303</t>
  </si>
  <si>
    <t>U0303</t>
  </si>
  <si>
    <t>F0304</t>
  </si>
  <si>
    <t>U0304</t>
  </si>
  <si>
    <t>F0305</t>
  </si>
  <si>
    <t>U0305</t>
  </si>
  <si>
    <t>F0306</t>
  </si>
  <si>
    <t>U0306</t>
  </si>
  <si>
    <t>F0307</t>
  </si>
  <si>
    <t>U0307</t>
  </si>
  <si>
    <t>F0308</t>
  </si>
  <si>
    <t>U0308</t>
  </si>
  <si>
    <t>F0309</t>
  </si>
  <si>
    <t>U0309</t>
  </si>
  <si>
    <t>F0310</t>
  </si>
  <si>
    <t>U1025</t>
  </si>
  <si>
    <t>F0311</t>
  </si>
  <si>
    <t>U0311</t>
  </si>
  <si>
    <t>F0312</t>
  </si>
  <si>
    <t>U0312</t>
  </si>
  <si>
    <t>F0313</t>
  </si>
  <si>
    <t>U0702</t>
  </si>
  <si>
    <t>F0314</t>
  </si>
  <si>
    <t>U1009</t>
  </si>
  <si>
    <t>F0315</t>
  </si>
  <si>
    <t>U0315</t>
  </si>
  <si>
    <t>F0316</t>
  </si>
  <si>
    <t>U0926</t>
  </si>
  <si>
    <t>F0317</t>
  </si>
  <si>
    <t>U0580</t>
  </si>
  <si>
    <t>F0318</t>
  </si>
  <si>
    <t>U1017</t>
  </si>
  <si>
    <t>F0319</t>
  </si>
  <si>
    <t>U0806</t>
  </si>
  <si>
    <t>F0320</t>
  </si>
  <si>
    <t>U0738</t>
  </si>
  <si>
    <t>F0321</t>
  </si>
  <si>
    <t>U0995</t>
  </si>
  <si>
    <t>F0322</t>
  </si>
  <si>
    <t>U0322</t>
  </si>
  <si>
    <t>F0323</t>
  </si>
  <si>
    <t>U0323</t>
  </si>
  <si>
    <t>F0324</t>
  </si>
  <si>
    <t>U0324</t>
  </si>
  <si>
    <t>F0325</t>
  </si>
  <si>
    <t>U0325</t>
  </si>
  <si>
    <t>F0326</t>
  </si>
  <si>
    <t>U0326</t>
  </si>
  <si>
    <t>F0327</t>
  </si>
  <si>
    <t>U0327</t>
  </si>
  <si>
    <t>F0328</t>
  </si>
  <si>
    <t>U0991</t>
  </si>
  <si>
    <t>F0329</t>
  </si>
  <si>
    <t>U0329</t>
  </si>
  <si>
    <t>F0330</t>
  </si>
  <si>
    <t>U0330</t>
  </si>
  <si>
    <t>F0331</t>
  </si>
  <si>
    <t>U0331</t>
  </si>
  <si>
    <t>F0332</t>
  </si>
  <si>
    <t>U0332</t>
  </si>
  <si>
    <t>F0333</t>
  </si>
  <si>
    <t>U0623</t>
  </si>
  <si>
    <t>F0334</t>
  </si>
  <si>
    <t>U0827</t>
  </si>
  <si>
    <t>F0335</t>
  </si>
  <si>
    <t>U0844</t>
  </si>
  <si>
    <t>F0336</t>
  </si>
  <si>
    <t>F0556</t>
  </si>
  <si>
    <t>U0684</t>
  </si>
  <si>
    <t>F0338</t>
  </si>
  <si>
    <t>U0338</t>
  </si>
  <si>
    <t>F0339</t>
  </si>
  <si>
    <t>U0339</t>
  </si>
  <si>
    <t>F0340</t>
  </si>
  <si>
    <t>U0985</t>
  </si>
  <si>
    <t>F0341</t>
  </si>
  <si>
    <t>U0815</t>
  </si>
  <si>
    <t>F0342</t>
  </si>
  <si>
    <t>U1026</t>
  </si>
  <si>
    <t>F0343</t>
  </si>
  <si>
    <t>U0831</t>
  </si>
  <si>
    <t>F0344</t>
  </si>
  <si>
    <t>U0643</t>
  </si>
  <si>
    <t>F0345</t>
  </si>
  <si>
    <t>U0345</t>
  </si>
  <si>
    <t>F0346</t>
  </si>
  <si>
    <t>U0803</t>
  </si>
  <si>
    <t>F0347</t>
  </si>
  <si>
    <t>U0347</t>
  </si>
  <si>
    <t>F0348</t>
  </si>
  <si>
    <t>U0348</t>
  </si>
  <si>
    <t>F0349</t>
  </si>
  <si>
    <t>U0349</t>
  </si>
  <si>
    <t>F0350</t>
  </si>
  <si>
    <t>U0982</t>
  </si>
  <si>
    <t>F0351</t>
  </si>
  <si>
    <t>U0351</t>
  </si>
  <si>
    <t>F0352</t>
  </si>
  <si>
    <t>U0352</t>
  </si>
  <si>
    <t>F0354</t>
  </si>
  <si>
    <t>U0996</t>
  </si>
  <si>
    <t>F0551</t>
  </si>
  <si>
    <t>U0367</t>
  </si>
  <si>
    <t>F0355</t>
  </si>
  <si>
    <t>U1010</t>
  </si>
  <si>
    <t>F0356</t>
  </si>
  <si>
    <t>U0356</t>
  </si>
  <si>
    <t>F0357</t>
  </si>
  <si>
    <t>U0698</t>
  </si>
  <si>
    <t>F0358</t>
  </si>
  <si>
    <t>U0358</t>
  </si>
  <si>
    <t>F0359</t>
  </si>
  <si>
    <t>U0877</t>
  </si>
  <si>
    <t>F0360</t>
  </si>
  <si>
    <t>U1061</t>
  </si>
  <si>
    <t>F0361</t>
  </si>
  <si>
    <t>U0361</t>
  </si>
  <si>
    <t>F0362</t>
  </si>
  <si>
    <t>U0362</t>
  </si>
  <si>
    <t>F0363</t>
  </si>
  <si>
    <t>U0363</t>
  </si>
  <si>
    <t>F0364</t>
  </si>
  <si>
    <t>U0647</t>
  </si>
  <si>
    <t>F0365</t>
  </si>
  <si>
    <t>U0764</t>
  </si>
  <si>
    <t>F0366</t>
  </si>
  <si>
    <t>U0366</t>
  </si>
  <si>
    <t>F0367</t>
  </si>
  <si>
    <t>F0368</t>
  </si>
  <si>
    <t>U0092</t>
  </si>
  <si>
    <t>F0369</t>
  </si>
  <si>
    <t>U0788</t>
  </si>
  <si>
    <t>F0370</t>
  </si>
  <si>
    <t>U0370</t>
  </si>
  <si>
    <t>F0371</t>
  </si>
  <si>
    <t>U1055</t>
  </si>
  <si>
    <t>F0372</t>
  </si>
  <si>
    <t>F0373</t>
  </si>
  <si>
    <t>U0373</t>
  </si>
  <si>
    <t>F0374</t>
  </si>
  <si>
    <t>U0910</t>
  </si>
  <si>
    <t>F0375</t>
  </si>
  <si>
    <t>U0375</t>
  </si>
  <si>
    <t>F0376</t>
  </si>
  <si>
    <t>U0833</t>
  </si>
  <si>
    <t>F0377</t>
  </si>
  <si>
    <t>U1032</t>
  </si>
  <si>
    <t>F0378</t>
  </si>
  <si>
    <t>F0379</t>
  </si>
  <si>
    <t>U0379</t>
  </si>
  <si>
    <t>F0380</t>
  </si>
  <si>
    <t>U0380</t>
  </si>
  <si>
    <t>F0550</t>
  </si>
  <si>
    <t>F0381</t>
  </si>
  <si>
    <t>U0868</t>
  </si>
  <si>
    <t>F0382</t>
  </si>
  <si>
    <t>U0382</t>
  </si>
  <si>
    <t>F0383</t>
  </si>
  <si>
    <t>U0770</t>
  </si>
  <si>
    <t>F0384</t>
  </si>
  <si>
    <t>U0962</t>
  </si>
  <si>
    <t>F0385</t>
  </si>
  <si>
    <t>U0385</t>
  </si>
  <si>
    <t>F0386</t>
  </si>
  <si>
    <t>U0703</t>
  </si>
  <si>
    <t>F0387</t>
  </si>
  <si>
    <t>U0387</t>
  </si>
  <si>
    <t>F0388</t>
  </si>
  <si>
    <t>U0388</t>
  </si>
  <si>
    <t>F0389</t>
  </si>
  <si>
    <t>U0389</t>
  </si>
  <si>
    <t>F0390</t>
  </si>
  <si>
    <t>F0391</t>
  </si>
  <si>
    <t>U1002</t>
  </si>
  <si>
    <t>F0392</t>
  </si>
  <si>
    <t>U0392</t>
  </si>
  <si>
    <t>F0393</t>
  </si>
  <si>
    <t>U1050</t>
  </si>
  <si>
    <t>F0394</t>
  </si>
  <si>
    <t>U0725</t>
  </si>
  <si>
    <t>F0395</t>
  </si>
  <si>
    <t>U0395</t>
  </si>
  <si>
    <t>F0396</t>
  </si>
  <si>
    <t>U0396</t>
  </si>
  <si>
    <t>F0397</t>
  </si>
  <si>
    <t>U0397</t>
  </si>
  <si>
    <t>F0398</t>
  </si>
  <si>
    <t>U0398</t>
  </si>
  <si>
    <t>F0399</t>
  </si>
  <si>
    <t>U0399</t>
  </si>
  <si>
    <t>F0400</t>
  </si>
  <si>
    <t>U0768</t>
  </si>
  <si>
    <t>F0401</t>
  </si>
  <si>
    <t>U1071</t>
  </si>
  <si>
    <t>F0402</t>
  </si>
  <si>
    <t>U0793</t>
  </si>
  <si>
    <t>F0403</t>
  </si>
  <si>
    <t>U0403</t>
  </si>
  <si>
    <t>F0404</t>
  </si>
  <si>
    <t>U0404</t>
  </si>
  <si>
    <t>F0552</t>
  </si>
  <si>
    <t>F0406</t>
  </si>
  <si>
    <t>F0407</t>
  </si>
  <si>
    <t>F0408</t>
  </si>
  <si>
    <t>U0906</t>
  </si>
  <si>
    <t>F0409</t>
  </si>
  <si>
    <t>U0931</t>
  </si>
  <si>
    <t>F0410</t>
  </si>
  <si>
    <t>U0988</t>
  </si>
  <si>
    <t>F0411</t>
  </si>
  <si>
    <t>U0935</t>
  </si>
  <si>
    <t>F0412</t>
  </si>
  <si>
    <t>U0850</t>
  </si>
  <si>
    <t>F0413</t>
  </si>
  <si>
    <t>F0414</t>
  </si>
  <si>
    <t>U0993</t>
  </si>
  <si>
    <t>F0415</t>
  </si>
  <si>
    <t>U0415</t>
  </si>
  <si>
    <t>F0416</t>
  </si>
  <si>
    <t>U0810</t>
  </si>
  <si>
    <t>F0417</t>
  </si>
  <si>
    <t>U0998</t>
  </si>
  <si>
    <t>F0418</t>
  </si>
  <si>
    <t>U0418</t>
  </si>
  <si>
    <t>F0419</t>
  </si>
  <si>
    <t>U0921</t>
  </si>
  <si>
    <t>F0435</t>
  </si>
  <si>
    <t>U0999</t>
  </si>
  <si>
    <t>F0421</t>
  </si>
  <si>
    <t>U0421</t>
  </si>
  <si>
    <t>F0422</t>
  </si>
  <si>
    <t>U0901</t>
  </si>
  <si>
    <t>F0423</t>
  </si>
  <si>
    <t>U0963</t>
  </si>
  <si>
    <t>F0424</t>
  </si>
  <si>
    <t>U0424</t>
  </si>
  <si>
    <t>F0425</t>
  </si>
  <si>
    <t>F0426</t>
  </si>
  <si>
    <t>U0426</t>
  </si>
  <si>
    <t>F0427</t>
  </si>
  <si>
    <t>U0990</t>
  </si>
  <si>
    <t>F0428</t>
  </si>
  <si>
    <t>U0428</t>
  </si>
  <si>
    <t>F0429</t>
  </si>
  <si>
    <t>U1014</t>
  </si>
  <si>
    <t>F0430</t>
  </si>
  <si>
    <t>U0430</t>
  </si>
  <si>
    <t>F0431</t>
  </si>
  <si>
    <t>U0723</t>
  </si>
  <si>
    <t>F0432</t>
  </si>
  <si>
    <t>U0775</t>
  </si>
  <si>
    <t>F0434</t>
  </si>
  <si>
    <t>F0436</t>
  </si>
  <si>
    <t>U0631</t>
  </si>
  <si>
    <t>F0437</t>
  </si>
  <si>
    <t>U0027</t>
  </si>
  <si>
    <t>F0438</t>
  </si>
  <si>
    <t>U0907</t>
  </si>
  <si>
    <t>F0439</t>
  </si>
  <si>
    <t>U0439</t>
  </si>
  <si>
    <t>F0440</t>
  </si>
  <si>
    <t>U0440</t>
  </si>
  <si>
    <t>F0441</t>
  </si>
  <si>
    <t>U0441</t>
  </si>
  <si>
    <t>F0442</t>
  </si>
  <si>
    <t>U1066</t>
  </si>
  <si>
    <t>F0443</t>
  </si>
  <si>
    <t>U0443</t>
  </si>
  <si>
    <t>F0444</t>
  </si>
  <si>
    <t>U0628</t>
  </si>
  <si>
    <t>F0445</t>
  </si>
  <si>
    <t>U0445</t>
  </si>
  <si>
    <t>F0446</t>
  </si>
  <si>
    <t>U0446</t>
  </si>
  <si>
    <t>F0447</t>
  </si>
  <si>
    <t>U0679</t>
  </si>
  <si>
    <t>F0448</t>
  </si>
  <si>
    <t>U0448</t>
  </si>
  <si>
    <t>F0449</t>
  </si>
  <si>
    <t>U0666</t>
  </si>
  <si>
    <t>F0450</t>
  </si>
  <si>
    <t>U1031</t>
  </si>
  <si>
    <t>F0451</t>
  </si>
  <si>
    <t>U0451</t>
  </si>
  <si>
    <t>F0452</t>
  </si>
  <si>
    <t>U0969</t>
  </si>
  <si>
    <t>F0453</t>
  </si>
  <si>
    <t>U0453</t>
  </si>
  <si>
    <t>F0454</t>
  </si>
  <si>
    <t>U0454</t>
  </si>
  <si>
    <t>F0455</t>
  </si>
  <si>
    <t>U0917</t>
  </si>
  <si>
    <t>F0456</t>
  </si>
  <si>
    <t>U0456</t>
  </si>
  <si>
    <t>F0457</t>
  </si>
  <si>
    <t>U0457</t>
  </si>
  <si>
    <t>F0458</t>
  </si>
  <si>
    <t>U0665</t>
  </si>
  <si>
    <t>F0459</t>
  </si>
  <si>
    <t>U1067</t>
  </si>
  <si>
    <t>F0460</t>
  </si>
  <si>
    <t>U0460</t>
  </si>
  <si>
    <t>F0461</t>
  </si>
  <si>
    <t>U0834</t>
  </si>
  <si>
    <t>F0462</t>
  </si>
  <si>
    <t>U0918</t>
  </si>
  <si>
    <t>F0464</t>
  </si>
  <si>
    <t>F0463</t>
  </si>
  <si>
    <t>F0465</t>
  </si>
  <si>
    <t>U0465</t>
  </si>
  <si>
    <t>F0467</t>
  </si>
  <si>
    <t>U0933</t>
  </si>
  <si>
    <t>F0468</t>
  </si>
  <si>
    <t>U0878</t>
  </si>
  <si>
    <t>F0469</t>
  </si>
  <si>
    <t>U0923</t>
  </si>
  <si>
    <t>F0470</t>
  </si>
  <si>
    <t>U0470</t>
  </si>
  <si>
    <t>F0471</t>
  </si>
  <si>
    <t>U1073</t>
  </si>
  <si>
    <t>F0472</t>
  </si>
  <si>
    <t>U0836</t>
  </si>
  <si>
    <t>F0474</t>
  </si>
  <si>
    <t>U0474</t>
  </si>
  <si>
    <t>F0475</t>
  </si>
  <si>
    <t>U0475</t>
  </si>
  <si>
    <t>F0476</t>
  </si>
  <si>
    <t>U0972</t>
  </si>
  <si>
    <t>F0477</t>
  </si>
  <si>
    <t>U0721</t>
  </si>
  <si>
    <t>F0478</t>
  </si>
  <si>
    <t>U0927</t>
  </si>
  <si>
    <t>F0479</t>
  </si>
  <si>
    <t>U0938</t>
  </si>
  <si>
    <t>F0480</t>
  </si>
  <si>
    <t>U0902</t>
  </si>
  <si>
    <t>F00070</t>
  </si>
  <si>
    <t>F0481</t>
  </si>
  <si>
    <t>U0484</t>
  </si>
  <si>
    <t>F0484</t>
  </si>
  <si>
    <t>F0485</t>
  </si>
  <si>
    <t>U0485</t>
  </si>
  <si>
    <t>F0486</t>
  </si>
  <si>
    <t>U0486</t>
  </si>
  <si>
    <t>F0487</t>
  </si>
  <si>
    <t>U0655</t>
  </si>
  <si>
    <t>F0488</t>
  </si>
  <si>
    <t>U0670</t>
  </si>
  <si>
    <t>F0489</t>
  </si>
  <si>
    <t>U0489</t>
  </si>
  <si>
    <t>F0490</t>
  </si>
  <si>
    <t>U0585</t>
  </si>
  <si>
    <t>F0491</t>
  </si>
  <si>
    <t>U1029</t>
  </si>
  <si>
    <t>F0492</t>
  </si>
  <si>
    <t>U1056</t>
  </si>
  <si>
    <t>F0493</t>
  </si>
  <si>
    <t>U0903</t>
  </si>
  <si>
    <t>F0494</t>
  </si>
  <si>
    <t>U0951</t>
  </si>
  <si>
    <t>F0495</t>
  </si>
  <si>
    <t>U0495</t>
  </si>
  <si>
    <t>F0496</t>
  </si>
  <si>
    <t>U0496</t>
  </si>
  <si>
    <t>F0497</t>
  </si>
  <si>
    <t>U0895</t>
  </si>
  <si>
    <t>F0498</t>
  </si>
  <si>
    <t>U0742</t>
  </si>
  <si>
    <t>F0499</t>
  </si>
  <si>
    <t>U0499</t>
  </si>
  <si>
    <t>F0500</t>
  </si>
  <si>
    <t>U0789</t>
  </si>
  <si>
    <t>F0501</t>
  </si>
  <si>
    <t>U0501</t>
  </si>
  <si>
    <t>F0503</t>
  </si>
  <si>
    <t>U1011</t>
  </si>
  <si>
    <t>F0504</t>
  </si>
  <si>
    <t>U0861</t>
  </si>
  <si>
    <t>F0505</t>
  </si>
  <si>
    <t>U0505</t>
  </si>
  <si>
    <t>F0506</t>
  </si>
  <si>
    <t>U0787</t>
  </si>
  <si>
    <t>F0507</t>
  </si>
  <si>
    <t>U0889</t>
  </si>
  <si>
    <t>F0508</t>
  </si>
  <si>
    <t>U0981</t>
  </si>
  <si>
    <t>F0509</t>
  </si>
  <si>
    <t>U0509</t>
  </si>
  <si>
    <t>F0510</t>
  </si>
  <si>
    <t>U0871</t>
  </si>
  <si>
    <t>F0511</t>
  </si>
  <si>
    <t>U0511</t>
  </si>
  <si>
    <t>F0512</t>
  </si>
  <si>
    <t>U0512</t>
  </si>
  <si>
    <t>F0513</t>
  </si>
  <si>
    <t>U0513</t>
  </si>
  <si>
    <t>F0514</t>
  </si>
  <si>
    <t>U0975</t>
  </si>
  <si>
    <t>F0515</t>
  </si>
  <si>
    <t>U0849</t>
  </si>
  <si>
    <t>F0517</t>
  </si>
  <si>
    <t>U1030</t>
  </si>
  <si>
    <t>F0518</t>
  </si>
  <si>
    <t>U0976</t>
  </si>
  <si>
    <t>F0520</t>
  </si>
  <si>
    <t>U0520</t>
  </si>
  <si>
    <t>F0521</t>
  </si>
  <si>
    <t>U0659</t>
  </si>
  <si>
    <t>F0522</t>
  </si>
  <si>
    <t>U0886</t>
  </si>
  <si>
    <t>F0523</t>
  </si>
  <si>
    <t>U0897</t>
  </si>
  <si>
    <t>F0524</t>
  </si>
  <si>
    <t>U0820</t>
  </si>
  <si>
    <t>F0525</t>
  </si>
  <si>
    <t>U0525</t>
  </si>
  <si>
    <t>F0526</t>
  </si>
  <si>
    <t>F0527</t>
  </si>
  <si>
    <t>U0527</t>
  </si>
  <si>
    <t>F0528</t>
  </si>
  <si>
    <t>U1035</t>
  </si>
  <si>
    <t>F0529</t>
  </si>
  <si>
    <t>U0529</t>
  </si>
  <si>
    <t>F0530</t>
  </si>
  <si>
    <t>U0530</t>
  </si>
  <si>
    <t>F0531</t>
  </si>
  <si>
    <t>U0531</t>
  </si>
  <si>
    <t>F0519</t>
  </si>
  <si>
    <t>F0532</t>
  </si>
  <si>
    <t>U0532</t>
  </si>
  <si>
    <t>F0533</t>
  </si>
  <si>
    <t>U0533</t>
  </si>
  <si>
    <t>F0534</t>
  </si>
  <si>
    <t>U0534</t>
  </si>
  <si>
    <t>F0535</t>
  </si>
  <si>
    <t>U0535</t>
  </si>
  <si>
    <t>F0536</t>
  </si>
  <si>
    <t>U0930</t>
  </si>
  <si>
    <t>F0537</t>
  </si>
  <si>
    <t>U0537</t>
  </si>
  <si>
    <t>F0538</t>
  </si>
  <si>
    <t>U0538</t>
  </si>
  <si>
    <t>F0539</t>
  </si>
  <si>
    <t>U0539</t>
  </si>
  <si>
    <t>F0540</t>
  </si>
  <si>
    <t>U0984</t>
  </si>
  <si>
    <t>F0541</t>
  </si>
  <si>
    <t>U0944</t>
  </si>
  <si>
    <t>F0542</t>
  </si>
  <si>
    <t>U0542</t>
  </si>
  <si>
    <t>F0543</t>
  </si>
  <si>
    <t>U0543</t>
  </si>
  <si>
    <t>F0544</t>
  </si>
  <si>
    <t>U1070</t>
  </si>
  <si>
    <t>költségosztó</t>
  </si>
  <si>
    <t>ELAKY002</t>
  </si>
  <si>
    <t>ELAKY003</t>
  </si>
  <si>
    <t>EKOSS002</t>
  </si>
  <si>
    <t>ESOPR56A</t>
  </si>
  <si>
    <t>ESOPR56B</t>
  </si>
  <si>
    <t>ESOPR56C</t>
  </si>
  <si>
    <t>ESOPR56D</t>
  </si>
  <si>
    <t>ESOPR56E</t>
  </si>
  <si>
    <t>ESZEN014</t>
  </si>
  <si>
    <t>ESOPR058</t>
  </si>
  <si>
    <t>E00001</t>
  </si>
  <si>
    <t>E00003</t>
  </si>
  <si>
    <t>E0029</t>
  </si>
  <si>
    <t>E0032</t>
  </si>
  <si>
    <t>Fogyhely kód</t>
  </si>
  <si>
    <t>Fogyhely légm3</t>
  </si>
  <si>
    <t xml:space="preserve"> Statkód</t>
  </si>
  <si>
    <t>Hőközp.</t>
  </si>
  <si>
    <t>3000</t>
  </si>
  <si>
    <t>2000</t>
  </si>
  <si>
    <t>E00007</t>
  </si>
  <si>
    <t>E00008</t>
  </si>
  <si>
    <t>E00009</t>
  </si>
  <si>
    <t>E00010</t>
  </si>
  <si>
    <t>E00006</t>
  </si>
  <si>
    <t>E00011</t>
  </si>
  <si>
    <t>E00023</t>
  </si>
  <si>
    <t>E00012</t>
  </si>
  <si>
    <t>E00014</t>
  </si>
  <si>
    <t>E00015</t>
  </si>
  <si>
    <t>1000</t>
  </si>
  <si>
    <t>E0034</t>
  </si>
  <si>
    <t>E0035</t>
  </si>
  <si>
    <t>E0036</t>
  </si>
  <si>
    <t>E0027</t>
  </si>
  <si>
    <t>E00005</t>
  </si>
  <si>
    <t>E0014</t>
  </si>
  <si>
    <t>E0023</t>
  </si>
  <si>
    <t>E0018</t>
  </si>
  <si>
    <t>E0019</t>
  </si>
  <si>
    <t>E0020</t>
  </si>
  <si>
    <t>E0022</t>
  </si>
  <si>
    <t>E0016</t>
  </si>
  <si>
    <t>E0017</t>
  </si>
  <si>
    <t>E0028</t>
  </si>
  <si>
    <t>elszámolás mód</t>
  </si>
  <si>
    <t>ISTA</t>
  </si>
  <si>
    <t>TECHEM</t>
  </si>
  <si>
    <t>TársasHavi</t>
  </si>
  <si>
    <t>leolvaási mód</t>
  </si>
  <si>
    <t>távleolvasott</t>
  </si>
  <si>
    <t xml:space="preserve">központi távleolvasott </t>
  </si>
  <si>
    <t>személyes</t>
  </si>
  <si>
    <t>szigetelés</t>
  </si>
  <si>
    <t>szigetelt</t>
  </si>
  <si>
    <t>HKP díj fizetők száma</t>
  </si>
  <si>
    <t>hkp lm3</t>
  </si>
  <si>
    <t>Január bázis</t>
  </si>
  <si>
    <t>Ügyfél kód</t>
  </si>
  <si>
    <t>Január tárgyév</t>
  </si>
  <si>
    <t>Február bázis</t>
  </si>
  <si>
    <t>Február tárgyév</t>
  </si>
  <si>
    <t>Március bázis</t>
  </si>
  <si>
    <t>Március tárgyév</t>
  </si>
  <si>
    <t>Április bázis</t>
  </si>
  <si>
    <t>Április tárgyév</t>
  </si>
  <si>
    <t>Május bázis</t>
  </si>
  <si>
    <t>Május tárgyév</t>
  </si>
  <si>
    <t>Június bázis</t>
  </si>
  <si>
    <t>Június tárgyév</t>
  </si>
  <si>
    <t>Július bázis</t>
  </si>
  <si>
    <t>Július tárgyév</t>
  </si>
  <si>
    <t>Augusztus bázis</t>
  </si>
  <si>
    <t>Augusztus tárgyév</t>
  </si>
  <si>
    <t>Szeptember bázis</t>
  </si>
  <si>
    <t>Szeptember tárgyév</t>
  </si>
  <si>
    <t>Október bázis</t>
  </si>
  <si>
    <t>Október tárgyév</t>
  </si>
  <si>
    <t>November bázis</t>
  </si>
  <si>
    <t>November tárgyév</t>
  </si>
  <si>
    <t>December bázis</t>
  </si>
  <si>
    <t>December tárgyév</t>
  </si>
  <si>
    <t>költségosztó  tip.</t>
  </si>
  <si>
    <t>költségosztó gy.sz</t>
  </si>
  <si>
    <t>96-5650391</t>
  </si>
  <si>
    <t>6ZRI8834016037</t>
  </si>
  <si>
    <t>97-4700007</t>
  </si>
  <si>
    <t>97-4700424</t>
  </si>
  <si>
    <t>97-4700421</t>
  </si>
  <si>
    <t>95-6532449</t>
  </si>
  <si>
    <t>97-47000420</t>
  </si>
  <si>
    <t>51121-249038895</t>
  </si>
  <si>
    <t>97-4700009</t>
  </si>
  <si>
    <t>96-5650387</t>
  </si>
  <si>
    <t>97-4700044</t>
  </si>
  <si>
    <t>96-5650392</t>
  </si>
  <si>
    <t>97-4700087</t>
  </si>
  <si>
    <t>23255193</t>
  </si>
  <si>
    <t>97-4700088</t>
  </si>
  <si>
    <t>6ZRI8810420567</t>
  </si>
  <si>
    <t>30469601</t>
  </si>
  <si>
    <t>30466583</t>
  </si>
  <si>
    <t>M 284847</t>
  </si>
  <si>
    <t>M 284846</t>
  </si>
  <si>
    <t>M 284843</t>
  </si>
  <si>
    <t>M 284855</t>
  </si>
  <si>
    <t>M 284849</t>
  </si>
  <si>
    <t>M 284851</t>
  </si>
  <si>
    <t>M 284852</t>
  </si>
  <si>
    <t>M 284845</t>
  </si>
  <si>
    <t>január leolvasott</t>
  </si>
  <si>
    <t>február leolvasott</t>
  </si>
  <si>
    <t>március leolvasott</t>
  </si>
  <si>
    <t>április leolvasott</t>
  </si>
  <si>
    <t>május leolvasott</t>
  </si>
  <si>
    <t>június leolvasott</t>
  </si>
  <si>
    <t>július leolvasott</t>
  </si>
  <si>
    <t>augusztus leolvasott</t>
  </si>
  <si>
    <t>szeptember leolvasott</t>
  </si>
  <si>
    <t>október leolvasott</t>
  </si>
  <si>
    <t>november leolvasott</t>
  </si>
  <si>
    <t>december leolvasott</t>
  </si>
  <si>
    <t>költségosztós</t>
  </si>
  <si>
    <t>fűtés hődíj</t>
  </si>
  <si>
    <t>hődíj előleg</t>
  </si>
  <si>
    <t>HKP</t>
  </si>
  <si>
    <t>hőmennyiségmérő gy.sz</t>
  </si>
  <si>
    <t>származás</t>
  </si>
  <si>
    <t>számított</t>
  </si>
  <si>
    <t>valós</t>
  </si>
  <si>
    <t>E0025</t>
  </si>
  <si>
    <t>azonosít</t>
  </si>
  <si>
    <t>Kérjük, írja be a számláján található ügyfélkódját 
("U" betű + 6 számjegy; pl.: U111111):</t>
  </si>
  <si>
    <t>Kérjük, írja be a számláján található felhasználási hely kódot 
("F" betű + 5 számjegy; pl.: F11111):</t>
  </si>
  <si>
    <t>Kérjük, válassza ki a lekérdezni kívánt időszak kezdő hónapját:</t>
  </si>
  <si>
    <t>Kérjük, válassza ki a lekérdezni kívánt időszak záró hónapját:</t>
  </si>
  <si>
    <t>április</t>
  </si>
  <si>
    <t>január</t>
  </si>
  <si>
    <t>február</t>
  </si>
  <si>
    <t>március</t>
  </si>
  <si>
    <t>május</t>
  </si>
  <si>
    <t>június</t>
  </si>
  <si>
    <t>július</t>
  </si>
  <si>
    <t>augusztus</t>
  </si>
  <si>
    <t>november</t>
  </si>
  <si>
    <t>december</t>
  </si>
  <si>
    <t>szeptember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</si>
  <si>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</si>
  <si>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</si>
  <si>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</si>
  <si>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</si>
  <si>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</si>
  <si>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</si>
  <si>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</si>
  <si>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</si>
  <si>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</si>
  <si>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</si>
  <si>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</si>
  <si>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</si>
  <si>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Az Ön költségmegosztó készülékeiről leolvasott értékek összesen:</t>
  </si>
  <si>
    <t>költségmegosztó 1</t>
  </si>
  <si>
    <t>költségmegosztó 2</t>
  </si>
  <si>
    <t>költségmegosztó 3</t>
  </si>
  <si>
    <t>költségmegosztó 4</t>
  </si>
  <si>
    <t>költségmegosztó 5</t>
  </si>
  <si>
    <t>azonosít2</t>
  </si>
  <si>
    <t xml:space="preserve">A távhőszolgáltatásról szóló 2005. évi XVIII. törvény végrehajtásáról szóló 157/2005. (VIII.15.) Korm. Rendelet
3. mellékletének (Távhő Közszolgáltatási Szabályzat)
18.7.2.1. szerinti adatszolgáltatás
</t>
  </si>
  <si>
    <t>Kérjük, válassza ki a lekérdezni kívánt hónapot:</t>
  </si>
  <si>
    <t>fűtési idény</t>
  </si>
  <si>
    <t>év/hó</t>
  </si>
  <si>
    <t>5 éves átlag</t>
  </si>
  <si>
    <t>október</t>
  </si>
  <si>
    <t>A távhőszolgáltatásról szóló 2005. évi XVIII. törvény végrehajtásáról szóló 157/2005. (VIII.15.) Korm. Rendelet
3. mellékletének (Távhő Közszolgáltatási Szabályzat)
18.7.2.2. szerinti adatszolgáltatás</t>
  </si>
  <si>
    <t>db</t>
  </si>
  <si>
    <t>átlag GJ</t>
  </si>
  <si>
    <t>január tárgyév</t>
  </si>
  <si>
    <t>lm3</t>
  </si>
  <si>
    <t>Lm3</t>
  </si>
  <si>
    <t>A távhőszolgáltatásról szóló 2005. évi XVIII. törvény végrehajtásáról szóló 157/2005. (VIII.15.) Korm. Rendelet
3. mellékletének (Távhő Közszolgáltatási Szabályzat)
18.7.2.4. szerinti adatszolgáltatás</t>
  </si>
  <si>
    <t>56-930-0002</t>
  </si>
  <si>
    <t>Név</t>
  </si>
  <si>
    <t>Lakcím</t>
  </si>
  <si>
    <t>Mérő típusa</t>
  </si>
  <si>
    <t>Vízmérő száma</t>
  </si>
  <si>
    <t>Modul szám</t>
  </si>
  <si>
    <t>mértékegység</t>
  </si>
  <si>
    <t>fogyasztás</t>
  </si>
  <si>
    <t>Turi Antal</t>
  </si>
  <si>
    <t>Eötvös u 1 fsz/</t>
  </si>
  <si>
    <t>Hőmennyiség m</t>
  </si>
  <si>
    <t>141060284</t>
  </si>
  <si>
    <t>Hcu</t>
  </si>
  <si>
    <t>Hernicz Sándorné</t>
  </si>
  <si>
    <t>012598434</t>
  </si>
  <si>
    <t>Rasztovich Miklós</t>
  </si>
  <si>
    <t>012598489</t>
  </si>
  <si>
    <t>Kazinczi István</t>
  </si>
  <si>
    <t>012598472</t>
  </si>
  <si>
    <t>Bárkovics Beáta</t>
  </si>
  <si>
    <t>Eötvös u 1 1/1</t>
  </si>
  <si>
    <t>141060055</t>
  </si>
  <si>
    <t>Böröczkyné Pénzes Mária</t>
  </si>
  <si>
    <t>Eötvös u 1 1/2</t>
  </si>
  <si>
    <t>012598335</t>
  </si>
  <si>
    <t>Káldy Annamária</t>
  </si>
  <si>
    <t>Eötvös u 1 2/3</t>
  </si>
  <si>
    <t>012598519</t>
  </si>
  <si>
    <t>Spitellerné Élő Ildikó</t>
  </si>
  <si>
    <t>Eötvös u 1 2/4</t>
  </si>
  <si>
    <t>130764452</t>
  </si>
  <si>
    <t>Godáné Sipőcz Valéria</t>
  </si>
  <si>
    <t>Eötvös u 1 2/5</t>
  </si>
  <si>
    <t>012598380</t>
  </si>
  <si>
    <t>Sipos László</t>
  </si>
  <si>
    <t>Eötvös u 1 3/6</t>
  </si>
  <si>
    <t>141060215</t>
  </si>
  <si>
    <t>Vados Ferencné</t>
  </si>
  <si>
    <t>Eötvös u 1 3/7</t>
  </si>
  <si>
    <t>012598465</t>
  </si>
  <si>
    <t>Tóth Orsolya</t>
  </si>
  <si>
    <t>Eötvös u 1 3/8</t>
  </si>
  <si>
    <t>141060277</t>
  </si>
  <si>
    <t>Varga Dominika</t>
  </si>
  <si>
    <t>Eötvös u 3 fsz/</t>
  </si>
  <si>
    <t>012598496</t>
  </si>
  <si>
    <t>NERKI TRANS KFT.</t>
  </si>
  <si>
    <t>012598502</t>
  </si>
  <si>
    <t>Bognár Beáta</t>
  </si>
  <si>
    <t>Eötvös u 3 1/1</t>
  </si>
  <si>
    <t>010587799</t>
  </si>
  <si>
    <t>Kiss Gábor</t>
  </si>
  <si>
    <t>Eötvös u 3 1/2</t>
  </si>
  <si>
    <t>141060192</t>
  </si>
  <si>
    <t>Feketéné Bencze Katalin</t>
  </si>
  <si>
    <t>Eötvös u 3 2/3</t>
  </si>
  <si>
    <t>012598564</t>
  </si>
  <si>
    <t>Háncs Károly</t>
  </si>
  <si>
    <t>Eötvös u 3 2/4</t>
  </si>
  <si>
    <t>012598595</t>
  </si>
  <si>
    <t>Horváth Gyula</t>
  </si>
  <si>
    <t>Eötvös u 3 3/5</t>
  </si>
  <si>
    <t>004894452</t>
  </si>
  <si>
    <t>Kiss Mária Tünde</t>
  </si>
  <si>
    <t>Eötvös u 3 3/6</t>
  </si>
  <si>
    <t>004894421</t>
  </si>
  <si>
    <t>Horváth Attila</t>
  </si>
  <si>
    <t>Mártírok tere 3 fsz/</t>
  </si>
  <si>
    <t>012598731</t>
  </si>
  <si>
    <t>Körmendi Zoltán</t>
  </si>
  <si>
    <t>004894261</t>
  </si>
  <si>
    <t>Háncs Enikő</t>
  </si>
  <si>
    <t>Mártírok tere 3 1/1</t>
  </si>
  <si>
    <t>012598809</t>
  </si>
  <si>
    <t>Frank Judit</t>
  </si>
  <si>
    <t>Mártírok tere  3 1/2</t>
  </si>
  <si>
    <t>139072138</t>
  </si>
  <si>
    <t>Mártírok tere  3 1/3</t>
  </si>
  <si>
    <t>139072206</t>
  </si>
  <si>
    <t>Kiss Szabina</t>
  </si>
  <si>
    <t>Mártírok tere  3 2/4</t>
  </si>
  <si>
    <t>141060000</t>
  </si>
  <si>
    <t>Horváth Józsefné</t>
  </si>
  <si>
    <t>Mártírok tere  3 2/5</t>
  </si>
  <si>
    <t>141060031</t>
  </si>
  <si>
    <t>Kiss Valéria</t>
  </si>
  <si>
    <t>Mártírok tere  3 2/6</t>
  </si>
  <si>
    <t>139072121</t>
  </si>
  <si>
    <t>Major András</t>
  </si>
  <si>
    <t>Mártírok tere 3 3/8</t>
  </si>
  <si>
    <t>004894414</t>
  </si>
  <si>
    <t>Nagy Gizella</t>
  </si>
  <si>
    <t>Mártírok tere  3 3/9</t>
  </si>
  <si>
    <t>012598366</t>
  </si>
  <si>
    <t>Dr. Frank Judit</t>
  </si>
  <si>
    <t>Mártírok tere 3 3/7</t>
  </si>
  <si>
    <t>012598656</t>
  </si>
  <si>
    <t>szpontuser</t>
  </si>
  <si>
    <t>ugyf_user</t>
  </si>
  <si>
    <t>012598458</t>
  </si>
  <si>
    <t>012598427</t>
  </si>
  <si>
    <t>139072176</t>
  </si>
  <si>
    <t>012598632</t>
  </si>
  <si>
    <t>139072114</t>
  </si>
  <si>
    <t>141059981</t>
  </si>
  <si>
    <t>141059950</t>
  </si>
  <si>
    <t>141060109</t>
  </si>
  <si>
    <t>141060048</t>
  </si>
  <si>
    <t>141060116</t>
  </si>
  <si>
    <t>141060130</t>
  </si>
  <si>
    <t>012598359</t>
  </si>
  <si>
    <t>012598274</t>
  </si>
  <si>
    <t>012598342</t>
  </si>
  <si>
    <t>130764490</t>
  </si>
  <si>
    <t>012598328</t>
  </si>
  <si>
    <t>130764469</t>
  </si>
  <si>
    <t>130765381</t>
  </si>
  <si>
    <t>130764483</t>
  </si>
  <si>
    <t>130764506</t>
  </si>
  <si>
    <t>130764445</t>
  </si>
  <si>
    <t>012598311</t>
  </si>
  <si>
    <t>012598281</t>
  </si>
  <si>
    <t>012598298</t>
  </si>
  <si>
    <t>141060246</t>
  </si>
  <si>
    <t>141060222</t>
  </si>
  <si>
    <t>141060239</t>
  </si>
  <si>
    <t>141060178</t>
  </si>
  <si>
    <t>012598441</t>
  </si>
  <si>
    <t>012598373</t>
  </si>
  <si>
    <t>141060338</t>
  </si>
  <si>
    <t>141060291</t>
  </si>
  <si>
    <t>010587744</t>
  </si>
  <si>
    <t>010587768</t>
  </si>
  <si>
    <t>010587782</t>
  </si>
  <si>
    <t>010587812</t>
  </si>
  <si>
    <t>010587751</t>
  </si>
  <si>
    <t>010587805</t>
  </si>
  <si>
    <t>010587775</t>
  </si>
  <si>
    <t>141060314</t>
  </si>
  <si>
    <t>141060345</t>
  </si>
  <si>
    <t>141060260</t>
  </si>
  <si>
    <t>141060321</t>
  </si>
  <si>
    <t>141060208</t>
  </si>
  <si>
    <t>012598540</t>
  </si>
  <si>
    <t>012598779</t>
  </si>
  <si>
    <t>012598557</t>
  </si>
  <si>
    <t>004894407</t>
  </si>
  <si>
    <t>012598571</t>
  </si>
  <si>
    <t>012598526</t>
  </si>
  <si>
    <t>012598533</t>
  </si>
  <si>
    <t>012598588</t>
  </si>
  <si>
    <t>012598601</t>
  </si>
  <si>
    <t>004894490</t>
  </si>
  <si>
    <t>004894469</t>
  </si>
  <si>
    <t>010587829</t>
  </si>
  <si>
    <t>004894476</t>
  </si>
  <si>
    <t>010587836</t>
  </si>
  <si>
    <t>004894513</t>
  </si>
  <si>
    <t>004894438</t>
  </si>
  <si>
    <t>004894506</t>
  </si>
  <si>
    <t>004894520</t>
  </si>
  <si>
    <t>012598748</t>
  </si>
  <si>
    <t>004894254</t>
  </si>
  <si>
    <t>012598755</t>
  </si>
  <si>
    <t>004894230</t>
  </si>
  <si>
    <t>012598724</t>
  </si>
  <si>
    <t>012598762</t>
  </si>
  <si>
    <t>004894247</t>
  </si>
  <si>
    <t>004894346</t>
  </si>
  <si>
    <t>004894278</t>
  </si>
  <si>
    <t>012598663</t>
  </si>
  <si>
    <t>012598793</t>
  </si>
  <si>
    <t>012598823</t>
  </si>
  <si>
    <t>012598786</t>
  </si>
  <si>
    <t>139072145</t>
  </si>
  <si>
    <t>139072169</t>
  </si>
  <si>
    <t>141060017</t>
  </si>
  <si>
    <t>141059967</t>
  </si>
  <si>
    <t>141060024</t>
  </si>
  <si>
    <t>141060123</t>
  </si>
  <si>
    <t>141060079</t>
  </si>
  <si>
    <t>141060086</t>
  </si>
  <si>
    <t>139072305</t>
  </si>
  <si>
    <t>139072251</t>
  </si>
  <si>
    <t>139072183</t>
  </si>
  <si>
    <t>012598410</t>
  </si>
  <si>
    <t>012598618</t>
  </si>
  <si>
    <t>012598625</t>
  </si>
  <si>
    <t>012598649</t>
  </si>
  <si>
    <t>004894391</t>
  </si>
  <si>
    <t>004894445</t>
  </si>
  <si>
    <t>004894483</t>
  </si>
  <si>
    <t>012598694</t>
  </si>
  <si>
    <t>012598397</t>
  </si>
  <si>
    <t>012598403</t>
  </si>
  <si>
    <t>költségmegosztó 6</t>
  </si>
  <si>
    <t>költségmegosztó 7</t>
  </si>
  <si>
    <t>F0013-U0013</t>
  </si>
  <si>
    <t>F0014-U0014</t>
  </si>
  <si>
    <t>F0016-U0016</t>
  </si>
  <si>
    <t>F0017-U0983</t>
  </si>
  <si>
    <t>F0019-U0987</t>
  </si>
  <si>
    <t>F0020-U0020</t>
  </si>
  <si>
    <t>F0021-U0021</t>
  </si>
  <si>
    <t>F0022-U0022</t>
  </si>
  <si>
    <t>F0023-U0942</t>
  </si>
  <si>
    <t>F0024-U0694</t>
  </si>
  <si>
    <t>F0025-U0756</t>
  </si>
  <si>
    <t>F0026-U0026</t>
  </si>
  <si>
    <t>F0028-U0737</t>
  </si>
  <si>
    <t>F0029-U1063</t>
  </si>
  <si>
    <t>F0031-U0031</t>
  </si>
  <si>
    <t>F0032-U0032</t>
  </si>
  <si>
    <t>F0033-U0812</t>
  </si>
  <si>
    <t>F0034-U0720</t>
  </si>
  <si>
    <t>F0035-U0759</t>
  </si>
  <si>
    <t>F0036-U0783</t>
  </si>
  <si>
    <t>F0124-U1049</t>
  </si>
  <si>
    <t>F0126-U0554</t>
  </si>
  <si>
    <t>F0127-U0900</t>
  </si>
  <si>
    <t>F0128-U0128</t>
  </si>
  <si>
    <t>F0130-U0859</t>
  </si>
  <si>
    <t>F0131-U0131</t>
  </si>
  <si>
    <t>F0132-U0132</t>
  </si>
  <si>
    <t>F0133-U1051</t>
  </si>
  <si>
    <t>F0134-U0973</t>
  </si>
  <si>
    <t>F0135-U0855</t>
  </si>
  <si>
    <t>Hernicz Sándorné 2</t>
  </si>
  <si>
    <t>F0015-U0015</t>
  </si>
  <si>
    <t>Rasztovich Miklós 2</t>
  </si>
  <si>
    <t>F0129-U0606</t>
  </si>
  <si>
    <t>E0015</t>
  </si>
  <si>
    <t>E0026</t>
  </si>
  <si>
    <t>E00004</t>
  </si>
  <si>
    <t>E00013</t>
  </si>
  <si>
    <t>56-930-0005</t>
  </si>
  <si>
    <t>Gy-M-S Vármegyei Kormányhivatal</t>
  </si>
  <si>
    <t>Szt István tér 21-22. fsz/</t>
  </si>
  <si>
    <t>012575749</t>
  </si>
  <si>
    <t>012577750</t>
  </si>
  <si>
    <t>012576708</t>
  </si>
  <si>
    <t>012575794</t>
  </si>
  <si>
    <t>012576678</t>
  </si>
  <si>
    <t>012576449</t>
  </si>
  <si>
    <t>012576609</t>
  </si>
  <si>
    <t>012576661</t>
  </si>
  <si>
    <t>012575848</t>
  </si>
  <si>
    <t>012578016</t>
  </si>
  <si>
    <t>012577729</t>
  </si>
  <si>
    <t>012576555</t>
  </si>
  <si>
    <t>012577798</t>
  </si>
  <si>
    <t>012576647</t>
  </si>
  <si>
    <t>012577989</t>
  </si>
  <si>
    <t>012578054</t>
  </si>
  <si>
    <t>012575855</t>
  </si>
  <si>
    <t>012576722</t>
  </si>
  <si>
    <t>012578078</t>
  </si>
  <si>
    <t>012576630</t>
  </si>
  <si>
    <t>012577996</t>
  </si>
  <si>
    <t>012578917</t>
  </si>
  <si>
    <t>012578030</t>
  </si>
  <si>
    <t>012578092</t>
  </si>
  <si>
    <t>012578023</t>
  </si>
  <si>
    <t>012576685</t>
  </si>
  <si>
    <t>012578108</t>
  </si>
  <si>
    <t>012576692</t>
  </si>
  <si>
    <t>012578085</t>
  </si>
  <si>
    <t>012577736</t>
  </si>
  <si>
    <t>012578948</t>
  </si>
  <si>
    <t>Csorna Város Önkormányzata</t>
  </si>
  <si>
    <t>Szt István tér 21. fsz/</t>
  </si>
  <si>
    <t>012578962</t>
  </si>
  <si>
    <t>012578894</t>
  </si>
  <si>
    <t>012578931</t>
  </si>
  <si>
    <t>012577545</t>
  </si>
  <si>
    <t>012579013</t>
  </si>
  <si>
    <t>012578924</t>
  </si>
  <si>
    <t>012578955</t>
  </si>
  <si>
    <t>012578993</t>
  </si>
  <si>
    <t>Polgármesteri Hivatal</t>
  </si>
  <si>
    <t>Szt István tér 22 fsz/</t>
  </si>
  <si>
    <t>012575831</t>
  </si>
  <si>
    <t>012575862</t>
  </si>
  <si>
    <t>012575879</t>
  </si>
  <si>
    <t>012577552</t>
  </si>
  <si>
    <t>012576111</t>
  </si>
  <si>
    <t>012575756</t>
  </si>
  <si>
    <t>012576487</t>
  </si>
  <si>
    <t>012575824</t>
  </si>
  <si>
    <t>012577538</t>
  </si>
  <si>
    <t>012575886</t>
  </si>
  <si>
    <t>012575916</t>
  </si>
  <si>
    <t>012577583</t>
  </si>
  <si>
    <t>012576128</t>
  </si>
  <si>
    <t>012577699</t>
  </si>
  <si>
    <t>012577279</t>
  </si>
  <si>
    <t>012575947</t>
  </si>
  <si>
    <t>012577613</t>
  </si>
  <si>
    <t>012576463</t>
  </si>
  <si>
    <t>012576050</t>
  </si>
  <si>
    <t>012577682</t>
  </si>
  <si>
    <t>012576456</t>
  </si>
  <si>
    <t>012577934</t>
  </si>
  <si>
    <t>012577668</t>
  </si>
  <si>
    <t>012576067</t>
  </si>
  <si>
    <t>012577644</t>
  </si>
  <si>
    <t>012576500</t>
  </si>
  <si>
    <t>012576074</t>
  </si>
  <si>
    <t>012577903</t>
  </si>
  <si>
    <t>012577576</t>
  </si>
  <si>
    <t>012578184</t>
  </si>
  <si>
    <t>012577743</t>
  </si>
  <si>
    <t>012576081</t>
  </si>
  <si>
    <t>012577712</t>
  </si>
  <si>
    <t>012577590</t>
  </si>
  <si>
    <t>012577637</t>
  </si>
  <si>
    <t>012577941</t>
  </si>
  <si>
    <t>012577651</t>
  </si>
  <si>
    <t>012578139</t>
  </si>
  <si>
    <t>012577972</t>
  </si>
  <si>
    <t>012576425</t>
  </si>
  <si>
    <t>012577828</t>
  </si>
  <si>
    <t>012578245</t>
  </si>
  <si>
    <t>012577927</t>
  </si>
  <si>
    <t>012577965</t>
  </si>
  <si>
    <t>012577767</t>
  </si>
  <si>
    <t>012576432</t>
  </si>
  <si>
    <t>012578146</t>
  </si>
  <si>
    <t>012578191</t>
  </si>
  <si>
    <t>012578009</t>
  </si>
  <si>
    <t>012577606</t>
  </si>
  <si>
    <t>012578153</t>
  </si>
  <si>
    <t>012577781</t>
  </si>
  <si>
    <t>012577910</t>
  </si>
  <si>
    <t>012577804</t>
  </si>
  <si>
    <t>012578238</t>
  </si>
  <si>
    <t>012577873</t>
  </si>
  <si>
    <t>012578269</t>
  </si>
  <si>
    <t>012577958</t>
  </si>
  <si>
    <t>012578214</t>
  </si>
  <si>
    <t>012578221</t>
  </si>
  <si>
    <t>012578160</t>
  </si>
  <si>
    <t>012578252</t>
  </si>
  <si>
    <t>012578177</t>
  </si>
  <si>
    <t>012578283</t>
  </si>
  <si>
    <t>012578207</t>
  </si>
  <si>
    <t>MBH Bank Nyrt.</t>
  </si>
  <si>
    <t>Szt István tér 23. fsz/</t>
  </si>
  <si>
    <t>012577293</t>
  </si>
  <si>
    <t>012577521</t>
  </si>
  <si>
    <t>012577255</t>
  </si>
  <si>
    <t>012577439</t>
  </si>
  <si>
    <t>012577323</t>
  </si>
  <si>
    <t>012577415</t>
  </si>
  <si>
    <t>012577484</t>
  </si>
  <si>
    <t>012577248</t>
  </si>
  <si>
    <t>012577422</t>
  </si>
  <si>
    <t>012577453</t>
  </si>
  <si>
    <t>012577477</t>
  </si>
  <si>
    <t>012577491</t>
  </si>
  <si>
    <t>012577507</t>
  </si>
  <si>
    <t>012577811</t>
  </si>
  <si>
    <t>012577675</t>
  </si>
  <si>
    <t>012577385</t>
  </si>
  <si>
    <t>012577392</t>
  </si>
  <si>
    <t>012577446</t>
  </si>
  <si>
    <t>012577460</t>
  </si>
  <si>
    <t>Groupama Biztosító Zrt.</t>
  </si>
  <si>
    <t>012576418</t>
  </si>
  <si>
    <t>012576142</t>
  </si>
  <si>
    <t>012576401</t>
  </si>
  <si>
    <t>Megyeri Imréné</t>
  </si>
  <si>
    <t>Szt István tér 24 fsz/</t>
  </si>
  <si>
    <t>012576135</t>
  </si>
  <si>
    <t>012576104</t>
  </si>
  <si>
    <t>012576197</t>
  </si>
  <si>
    <t>012576203</t>
  </si>
  <si>
    <t>012576166</t>
  </si>
  <si>
    <t>012576159</t>
  </si>
  <si>
    <t>012576180</t>
  </si>
  <si>
    <t>012576227</t>
  </si>
  <si>
    <t>012576173</t>
  </si>
  <si>
    <t>MMSZ Egyesület</t>
  </si>
  <si>
    <t>Szt István tér 25 fsz/</t>
  </si>
  <si>
    <t>012576333</t>
  </si>
  <si>
    <t>012576357</t>
  </si>
  <si>
    <t>012576340</t>
  </si>
  <si>
    <t>012576395</t>
  </si>
  <si>
    <t>012576388</t>
  </si>
  <si>
    <t>012576364</t>
  </si>
  <si>
    <t>012576371</t>
  </si>
  <si>
    <t>012577354</t>
  </si>
  <si>
    <t>012577378</t>
  </si>
  <si>
    <t>012578900</t>
  </si>
  <si>
    <t>Erdős Zsolt</t>
  </si>
  <si>
    <t>Szt István tér 26 fsz/</t>
  </si>
  <si>
    <t>012577347</t>
  </si>
  <si>
    <t>012577309</t>
  </si>
  <si>
    <t>Erdős Sándorné</t>
  </si>
  <si>
    <t>012577316</t>
  </si>
  <si>
    <t>012577361</t>
  </si>
  <si>
    <t>U0037</t>
  </si>
  <si>
    <t>költségmegosztó 8</t>
  </si>
  <si>
    <t>költségmegosztó 9</t>
  </si>
  <si>
    <t>költségmegosztó 10</t>
  </si>
  <si>
    <t>költségmegosztó 11</t>
  </si>
  <si>
    <t>költségmegosztó 12</t>
  </si>
  <si>
    <t>költségmegosztó 13</t>
  </si>
  <si>
    <t>költségmegosztó 14</t>
  </si>
  <si>
    <t>költségmegosztó 15</t>
  </si>
  <si>
    <t>költségmegosztó 16</t>
  </si>
  <si>
    <t>költségmegosztó 17</t>
  </si>
  <si>
    <t>költségmegosztó 18</t>
  </si>
  <si>
    <t>költségmegosztó 19</t>
  </si>
  <si>
    <t>költségmegosztó 20</t>
  </si>
  <si>
    <t>költségmegosztó 21</t>
  </si>
  <si>
    <t>költségmegosztó 22</t>
  </si>
  <si>
    <t>költségmegosztó 23</t>
  </si>
  <si>
    <t>költségmegosztó 24</t>
  </si>
  <si>
    <t>költségmegosztó 25</t>
  </si>
  <si>
    <t>költségmegosztó 26</t>
  </si>
  <si>
    <t>költségmegosztó 27</t>
  </si>
  <si>
    <t>költségmegosztó 28</t>
  </si>
  <si>
    <t>költségmegosztó 29</t>
  </si>
  <si>
    <t>költségmegosztó 30</t>
  </si>
  <si>
    <t>költségmegosztó 31</t>
  </si>
  <si>
    <t>E0024</t>
  </si>
  <si>
    <t>költségmegosztó 32</t>
  </si>
  <si>
    <t>költségmegosztó 33</t>
  </si>
  <si>
    <t>költségmegosztó 34</t>
  </si>
  <si>
    <t>költségmegosztó 35</t>
  </si>
  <si>
    <t>költségmegosztó 36</t>
  </si>
  <si>
    <t>költségmegosztó 37</t>
  </si>
  <si>
    <t>költségmegosztó 38</t>
  </si>
  <si>
    <t>költségmegosztó 39</t>
  </si>
  <si>
    <t>költségmegosztó 40</t>
  </si>
  <si>
    <t>költségmegosztó 41</t>
  </si>
  <si>
    <t>költségmegosztó 42</t>
  </si>
  <si>
    <t>költségmegosztó 43</t>
  </si>
  <si>
    <t>költségmegosztó 44</t>
  </si>
  <si>
    <t>költségmegosztó 45</t>
  </si>
  <si>
    <t>költségmegosztó 46</t>
  </si>
  <si>
    <t>költségmegosztó 47</t>
  </si>
  <si>
    <t>költségmegosztó 48</t>
  </si>
  <si>
    <t>költségmegosztó 49</t>
  </si>
  <si>
    <t>költségmegosztó 50</t>
  </si>
  <si>
    <t>költségmegosztó 51</t>
  </si>
  <si>
    <t>költségmegosztó 52</t>
  </si>
  <si>
    <t>költségmegosztó 53</t>
  </si>
  <si>
    <t>költségmegosztó 54</t>
  </si>
  <si>
    <t>költségmegosztó 55</t>
  </si>
  <si>
    <t>költségmegosztó 56</t>
  </si>
  <si>
    <t>költségmegosztó 57</t>
  </si>
  <si>
    <t>költségmegosztó 58</t>
  </si>
  <si>
    <t>költségmegosztó 59</t>
  </si>
  <si>
    <t>költségmegosztó 60</t>
  </si>
  <si>
    <t>hőmennyiségmérő 1</t>
  </si>
  <si>
    <t>56-930-0006</t>
  </si>
  <si>
    <t>MMSZ  Egyesület</t>
  </si>
  <si>
    <t xml:space="preserve">Laky Döme utca 3 </t>
  </si>
  <si>
    <t>203364602</t>
  </si>
  <si>
    <t>203364794</t>
  </si>
  <si>
    <t>203364800</t>
  </si>
  <si>
    <t>203364756</t>
  </si>
  <si>
    <t>203364695</t>
  </si>
  <si>
    <t>203364862</t>
  </si>
  <si>
    <t>203364657</t>
  </si>
  <si>
    <t>203364824</t>
  </si>
  <si>
    <t>203364718</t>
  </si>
  <si>
    <t>203364886</t>
  </si>
  <si>
    <t>203364701</t>
  </si>
  <si>
    <t>203364770</t>
  </si>
  <si>
    <t>203364725</t>
  </si>
  <si>
    <t>203364893</t>
  </si>
  <si>
    <t>203364848</t>
  </si>
  <si>
    <t>203364732</t>
  </si>
  <si>
    <t>203364749</t>
  </si>
  <si>
    <t>Szoc. és Gyermekjóléti Központ</t>
  </si>
  <si>
    <t>203363605</t>
  </si>
  <si>
    <t>203363520</t>
  </si>
  <si>
    <t>203363506</t>
  </si>
  <si>
    <t>203363490</t>
  </si>
  <si>
    <t>203363483</t>
  </si>
  <si>
    <t>203363544</t>
  </si>
  <si>
    <t>203363575</t>
  </si>
  <si>
    <t>203364787</t>
  </si>
  <si>
    <t>203364855</t>
  </si>
  <si>
    <t>203363643</t>
  </si>
  <si>
    <t>203363568</t>
  </si>
  <si>
    <t>203363513</t>
  </si>
  <si>
    <t>203364879</t>
  </si>
  <si>
    <t>203364817</t>
  </si>
  <si>
    <t>203364763</t>
  </si>
  <si>
    <t>56-930-0007</t>
  </si>
  <si>
    <t>Soproni Tankerületi Központ GB3801</t>
  </si>
  <si>
    <t xml:space="preserve">Laky Döme u. 1 </t>
  </si>
  <si>
    <t>203277704</t>
  </si>
  <si>
    <t>311209475</t>
  </si>
  <si>
    <t>311209529</t>
  </si>
  <si>
    <t>311209505</t>
  </si>
  <si>
    <t>311209499</t>
  </si>
  <si>
    <t>311209406</t>
  </si>
  <si>
    <t>311209413</t>
  </si>
  <si>
    <t>311209376</t>
  </si>
  <si>
    <t>311209437</t>
  </si>
  <si>
    <t>311209383</t>
  </si>
  <si>
    <t>311209536</t>
  </si>
  <si>
    <t>203277766</t>
  </si>
  <si>
    <t>Dr. Bérczi Attila Végrehajtói Irodája</t>
  </si>
  <si>
    <t>311208041</t>
  </si>
  <si>
    <t>203277872</t>
  </si>
  <si>
    <t>203277506</t>
  </si>
  <si>
    <t>203277544</t>
  </si>
  <si>
    <t>311209185</t>
  </si>
  <si>
    <t>311208188</t>
  </si>
  <si>
    <t>203277742</t>
  </si>
  <si>
    <t>311209161</t>
  </si>
  <si>
    <t>311208201</t>
  </si>
  <si>
    <t>311209215</t>
  </si>
  <si>
    <t>312322449</t>
  </si>
  <si>
    <t>U1076</t>
  </si>
  <si>
    <t>U1074</t>
  </si>
  <si>
    <t>U1078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</si>
</sst>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&quot; GJ&quot;"/>
    <numFmt numFmtId="165" formatCode="#,##0&quot; Ft&quot;"/>
    <numFmt numFmtId="166" formatCode="mmmm"/>
    <numFmt numFmtId="167" formatCode="0.00&quot; °C&quot;"/>
    <numFmt numFmtId="168" formatCode="General&quot; nap&quot;"/>
    <numFmt numFmtId="169" formatCode="General&quot; Ft&quot;"/>
    <numFmt numFmtId="170" formatCode="[$-10418]0.00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.95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color theme="0" tint="-0.24994659260841701"/>
      <name val="Arial"/>
      <family val="2"/>
      <charset val="238"/>
    </font>
    <font>
      <sz val="10"/>
      <color theme="2" tint="-0.24994659260841701"/>
      <name val="Arial"/>
      <family val="2"/>
      <charset val="238"/>
    </font>
    <font>
      <sz val="10"/>
      <color theme="2" tint="-9.9948118533890809E-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7" fillId="0" borderId="0"/>
    <xf numFmtId="0" fontId="3" fillId="0" borderId="0"/>
    <xf numFmtId="9" fontId="19" fillId="0" borderId="0" applyFont="0" applyFill="0" applyBorder="0" applyAlignment="0" applyProtection="0"/>
    <xf numFmtId="0" fontId="21" fillId="0" borderId="0"/>
  </cellStyleXfs>
  <cellXfs count="88">
    <xf numFmtId="0" fontId="0" fillId="0" borderId="0" xfId="0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8" fillId="2" borderId="1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8" fillId="3" borderId="3" xfId="1" applyFont="1" applyFill="1" applyBorder="1" applyAlignment="1">
      <alignment horizontal="center" vertical="center" wrapText="1"/>
    </xf>
    <xf numFmtId="0" fontId="4" fillId="0" borderId="1" xfId="1" applyFont="1" applyBorder="1"/>
    <xf numFmtId="0" fontId="3" fillId="0" borderId="1" xfId="8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3" fillId="0" borderId="1" xfId="8" applyBorder="1"/>
    <xf numFmtId="1" fontId="0" fillId="2" borderId="1" xfId="0" applyNumberFormat="1" applyFill="1" applyBorder="1"/>
    <xf numFmtId="1" fontId="0" fillId="3" borderId="1" xfId="0" applyNumberFormat="1" applyFill="1" applyBorder="1"/>
    <xf numFmtId="0" fontId="3" fillId="0" borderId="2" xfId="8" applyBorder="1"/>
    <xf numFmtId="0" fontId="0" fillId="4" borderId="5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" fillId="0" borderId="1" xfId="1" applyFont="1" applyBorder="1"/>
    <xf numFmtId="0" fontId="0" fillId="0" borderId="6" xfId="0" applyBorder="1" applyAlignment="1">
      <alignment wrapText="1"/>
    </xf>
    <xf numFmtId="0" fontId="0" fillId="0" borderId="6" xfId="0" applyBorder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4" fillId="0" borderId="0" xfId="0" applyFont="1"/>
    <xf numFmtId="164" fontId="0" fillId="0" borderId="0" xfId="0" applyNumberFormat="1"/>
    <xf numFmtId="165" fontId="0" fillId="0" borderId="0" xfId="0" applyNumberFormat="1"/>
    <xf numFmtId="0" fontId="15" fillId="0" borderId="0" xfId="0" applyFont="1"/>
    <xf numFmtId="0" fontId="0" fillId="0" borderId="10" xfId="0" applyBorder="1"/>
    <xf numFmtId="0" fontId="0" fillId="0" borderId="11" xfId="0" applyBorder="1"/>
    <xf numFmtId="0" fontId="15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5" borderId="0" xfId="0" applyFill="1"/>
    <xf numFmtId="0" fontId="16" fillId="5" borderId="0" xfId="0" applyFont="1" applyFill="1" applyAlignment="1">
      <alignment horizontal="center" vertical="center" wrapText="1"/>
    </xf>
    <xf numFmtId="0" fontId="17" fillId="0" borderId="0" xfId="0" applyFont="1"/>
    <xf numFmtId="166" fontId="17" fillId="0" borderId="0" xfId="0" applyNumberFormat="1" applyFont="1"/>
    <xf numFmtId="166" fontId="17" fillId="0" borderId="15" xfId="0" applyNumberFormat="1" applyFont="1" applyBorder="1"/>
    <xf numFmtId="0" fontId="3" fillId="0" borderId="16" xfId="8" applyBorder="1"/>
    <xf numFmtId="0" fontId="0" fillId="0" borderId="16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/>
    <xf numFmtId="0" fontId="0" fillId="6" borderId="0" xfId="0" applyFill="1"/>
    <xf numFmtId="0" fontId="0" fillId="6" borderId="0" xfId="0" applyFill="1" applyAlignment="1">
      <alignment vertical="top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0" fillId="7" borderId="0" xfId="0" applyFill="1"/>
    <xf numFmtId="0" fontId="20" fillId="0" borderId="11" xfId="0" applyFont="1" applyBorder="1"/>
    <xf numFmtId="0" fontId="0" fillId="0" borderId="7" xfId="0" applyBorder="1"/>
    <xf numFmtId="0" fontId="0" fillId="0" borderId="9" xfId="0" applyBorder="1"/>
    <xf numFmtId="0" fontId="22" fillId="0" borderId="17" xfId="10" applyFont="1" applyBorder="1" applyAlignment="1" applyProtection="1">
      <alignment vertical="top" wrapText="1" readingOrder="1"/>
      <protection locked="0"/>
    </xf>
    <xf numFmtId="0" fontId="21" fillId="0" borderId="0" xfId="10"/>
    <xf numFmtId="0" fontId="23" fillId="0" borderId="17" xfId="10" applyFont="1" applyBorder="1" applyAlignment="1" applyProtection="1">
      <alignment horizontal="center" vertical="top" wrapText="1" readingOrder="1"/>
      <protection locked="0"/>
    </xf>
    <xf numFmtId="14" fontId="23" fillId="0" borderId="17" xfId="10" applyNumberFormat="1" applyFont="1" applyBorder="1" applyAlignment="1" applyProtection="1">
      <alignment horizontal="center" vertical="top" wrapText="1" readingOrder="1"/>
      <protection locked="0"/>
    </xf>
    <xf numFmtId="0" fontId="24" fillId="0" borderId="17" xfId="0" applyFont="1" applyBorder="1" applyAlignment="1" applyProtection="1">
      <alignment vertical="center" wrapText="1" readingOrder="1"/>
      <protection locked="0"/>
    </xf>
    <xf numFmtId="0" fontId="24" fillId="0" borderId="17" xfId="0" applyFont="1" applyBorder="1" applyAlignment="1" applyProtection="1">
      <alignment horizontal="center" vertical="center" wrapText="1" readingOrder="1"/>
      <protection locked="0"/>
    </xf>
    <xf numFmtId="170" fontId="24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1" xfId="1" applyFont="1" applyBorder="1"/>
    <xf numFmtId="0" fontId="24" fillId="0" borderId="0" xfId="0" applyFont="1" applyAlignment="1" applyProtection="1">
      <alignment horizontal="center" vertical="center" wrapText="1" readingOrder="1"/>
      <protection locked="0"/>
    </xf>
    <xf numFmtId="0" fontId="22" fillId="0" borderId="17" xfId="4" applyFont="1" applyBorder="1" applyAlignment="1" applyProtection="1">
      <alignment vertical="top" wrapText="1" readingOrder="1"/>
      <protection locked="0"/>
    </xf>
    <xf numFmtId="0" fontId="7" fillId="0" borderId="0" xfId="4"/>
    <xf numFmtId="0" fontId="23" fillId="0" borderId="17" xfId="4" applyFont="1" applyBorder="1" applyAlignment="1" applyProtection="1">
      <alignment horizontal="center" vertical="top" wrapText="1" readingOrder="1"/>
      <protection locked="0"/>
    </xf>
    <xf numFmtId="14" fontId="23" fillId="0" borderId="17" xfId="4" applyNumberFormat="1" applyFont="1" applyBorder="1" applyAlignment="1" applyProtection="1">
      <alignment horizontal="center" vertical="top" wrapText="1" readingOrder="1"/>
      <protection locked="0"/>
    </xf>
    <xf numFmtId="0" fontId="24" fillId="0" borderId="17" xfId="4" applyFont="1" applyBorder="1" applyAlignment="1" applyProtection="1">
      <alignment vertical="center" wrapText="1" readingOrder="1"/>
      <protection locked="0"/>
    </xf>
    <xf numFmtId="0" fontId="24" fillId="0" borderId="17" xfId="4" applyFont="1" applyBorder="1" applyAlignment="1" applyProtection="1">
      <alignment horizontal="center" vertical="center" wrapText="1" readingOrder="1"/>
      <protection locked="0"/>
    </xf>
    <xf numFmtId="170" fontId="24" fillId="0" borderId="17" xfId="4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1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26" fillId="5" borderId="0" xfId="0" applyFont="1" applyFill="1"/>
    <xf numFmtId="169" fontId="26" fillId="5" borderId="0" xfId="0" applyNumberFormat="1" applyFont="1" applyFill="1"/>
    <xf numFmtId="0" fontId="26" fillId="5" borderId="0" xfId="0" applyFont="1" applyFill="1" applyAlignment="1">
      <alignment wrapText="1"/>
    </xf>
    <xf numFmtId="0" fontId="28" fillId="6" borderId="0" xfId="0" applyFont="1" applyFill="1"/>
    <xf numFmtId="0" fontId="28" fillId="6" borderId="0" xfId="0" applyFont="1" applyFill="1" applyAlignment="1">
      <alignment wrapText="1"/>
    </xf>
    <xf numFmtId="2" fontId="28" fillId="6" borderId="0" xfId="0" applyNumberFormat="1" applyFont="1" applyFill="1"/>
    <xf numFmtId="0" fontId="27" fillId="7" borderId="0" xfId="0" applyFont="1" applyFill="1"/>
    <xf numFmtId="0" fontId="27" fillId="7" borderId="0" xfId="0" applyFont="1" applyFill="1" applyAlignment="1">
      <alignment wrapText="1"/>
    </xf>
    <xf numFmtId="2" fontId="27" fillId="7" borderId="0" xfId="0" applyNumberFormat="1" applyFont="1" applyFill="1"/>
    <xf numFmtId="9" fontId="27" fillId="7" borderId="0" xfId="9" applyFont="1" applyFill="1"/>
  </cellXfs>
  <cellStyles count="11">
    <cellStyle name="Normál" xfId="0" builtinId="0"/>
    <cellStyle name="Normál 2" xfId="1" xr:uid="{7032BB51-BF44-4331-AA2B-F3966C215E19}"/>
    <cellStyle name="Normál 2 2" xfId="4" xr:uid="{04D0F06D-CB0E-496A-9404-CFE64323B22D}"/>
    <cellStyle name="Normál 2 2 2" xfId="6" xr:uid="{268E0D87-05E7-496A-9171-28B6B8BC193A}"/>
    <cellStyle name="Normál 2 3" xfId="8" xr:uid="{1502248C-74DA-4CE0-80B5-62B11C5F367F}"/>
    <cellStyle name="Normál 3" xfId="2" xr:uid="{3F2DEB8E-4416-4D80-BFEB-40247E2E7719}"/>
    <cellStyle name="Normál 4" xfId="7" xr:uid="{5E8A1E6A-CC10-4FE4-BB44-F4FE9583954A}"/>
    <cellStyle name="Normál 5" xfId="5" xr:uid="{4F321C0E-C28A-4C9F-A9C3-39553E4D9FEE}"/>
    <cellStyle name="Normál 6" xfId="10" xr:uid="{933D4D2D-FE51-4496-819E-8D229031F6FB}"/>
    <cellStyle name="Százalék" xfId="9" builtinId="5"/>
    <cellStyle name="Százalék 2" xfId="3" xr:uid="{1D10CF9D-0F3E-40C9-8DB0-2519D8978D4A}"/>
  </cellStyles>
  <dxfs count="4">
    <dxf>
      <border>
        <left/>
        <vertical/>
        <horizontal/>
      </border>
    </dxf>
    <dxf>
      <border>
        <top/>
        <bottom/>
        <vertical/>
        <horizontal/>
      </border>
    </dxf>
    <dxf>
      <border>
        <top/>
        <vertical/>
        <horizontal/>
      </border>
    </dxf>
    <dxf>
      <border>
        <right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Fűtési</a:t>
            </a:r>
            <a:r>
              <a:rPr lang="hu-HU" baseline="0"/>
              <a:t> hőfelhasználás GJ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39C-407C-B0A8-3CC39DA231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9C-407C-B0A8-3CC39DA231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'18.7.2.2.'!$T$6:$W$6</c:f>
              <c:strCache>
                <c:ptCount val="4"/>
                <c:pt idx="0">
                  <c:v>2023. február havi fűtési hőfelhasználás</c:v>
                </c:pt>
                <c:pt idx="1">
                  <c:v>2024. február havi fűtési hőfelhasználás</c:v>
                </c:pt>
                <c:pt idx="2">
                  <c:v>2023. február havi fűtési hőfelhasználás hőfok korrekcióval</c:v>
                </c:pt>
                <c:pt idx="3">
                  <c:v>2024. február havi fűtési hőfelhasználás hőfok korrekcióval</c:v>
                </c:pt>
              </c:strCache>
            </c:strRef>
          </c:cat>
          <c:val>
            <c:numRef>
              <c:f>'18.7.2.2.'!$T$7:$W$7</c:f>
              <c:numCache>
                <c:formatCode>General</c:formatCode>
                <c:ptCount val="4"/>
                <c:pt idx="0">
                  <c:v>#N/A</c:v>
                </c:pt>
                <c:pt idx="1">
                  <c:v>#N/A</c:v>
                </c:pt>
                <c:pt idx="2" formatCode="0.00">
                  <c:v>#N/A</c:v>
                </c:pt>
                <c:pt idx="3" formatCode="0.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407C-B0A8-3CC39DA2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222400"/>
        <c:axId val="284223360"/>
      </c:barChart>
      <c:catAx>
        <c:axId val="28422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84223360"/>
        <c:crosses val="autoZero"/>
        <c:auto val="1"/>
        <c:lblAlgn val="ctr"/>
        <c:lblOffset val="100"/>
        <c:noMultiLvlLbl val="0"/>
      </c:catAx>
      <c:valAx>
        <c:axId val="2842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8422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GJ</a:t>
            </a:r>
            <a:r>
              <a:rPr lang="hu-HU"/>
              <a:t>/Lm3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71-409C-B402-1CFEE09CCF1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471-409C-B402-1CFEE09CC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'18.7.2.4.'!$L$22:$M$22</c:f>
              <c:strCache>
                <c:ptCount val="2"/>
                <c:pt idx="0">
                  <c:v>szeptember havi fűtési hőfelhasználása</c:v>
                </c:pt>
                <c:pt idx="1">
                  <c:v>#HIÁNYZIK</c:v>
                </c:pt>
              </c:strCache>
            </c:strRef>
          </c:cat>
          <c:val>
            <c:numRef>
              <c:f>'18.7.2.4.'!$L$23:$M$23</c:f>
              <c:numCache>
                <c:formatCode>0.00</c:formatCode>
                <c:ptCount val="2"/>
                <c:pt idx="0" formatCode="General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1-409C-B402-1CFEE09CC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9689407"/>
        <c:axId val="1019683167"/>
      </c:barChart>
      <c:catAx>
        <c:axId val="101968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19683167"/>
        <c:crosses val="autoZero"/>
        <c:auto val="1"/>
        <c:lblAlgn val="ctr"/>
        <c:lblOffset val="100"/>
        <c:noMultiLvlLbl val="0"/>
      </c:catAx>
      <c:valAx>
        <c:axId val="10196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1968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11</xdr:row>
      <xdr:rowOff>161924</xdr:rowOff>
    </xdr:from>
    <xdr:to>
      <xdr:col>12</xdr:col>
      <xdr:colOff>9525</xdr:colOff>
      <xdr:row>33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DD71EE-B6EE-C0E2-5842-1443C2729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</xdr:row>
      <xdr:rowOff>0</xdr:rowOff>
    </xdr:from>
    <xdr:to>
      <xdr:col>5</xdr:col>
      <xdr:colOff>2095500</xdr:colOff>
      <xdr:row>29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00A7FA2-1F2B-4341-689E-F579CD718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5878-94A8-417F-9896-B6CBCA7CFA93}">
  <dimension ref="A1:AS100"/>
  <sheetViews>
    <sheetView showGridLines="0" tabSelected="1" zoomScale="96" zoomScaleNormal="96" workbookViewId="0">
      <selection activeCell="G5" sqref="G5"/>
    </sheetView>
  </sheetViews>
  <sheetFormatPr defaultRowHeight="12.75" x14ac:dyDescent="0.2"/>
  <cols>
    <col min="1" max="1" width="10.140625" style="36" customWidth="1"/>
    <col min="2" max="2" width="3.7109375" customWidth="1"/>
    <col min="3" max="3" width="3.85546875" customWidth="1"/>
    <col min="4" max="4" width="36.5703125" customWidth="1"/>
    <col min="5" max="5" width="39.42578125" customWidth="1"/>
    <col min="6" max="6" width="31.140625" customWidth="1"/>
    <col min="7" max="7" width="29.42578125" customWidth="1"/>
    <col min="9" max="9" width="3.7109375" customWidth="1"/>
    <col min="10" max="11" width="9.140625" style="36"/>
    <col min="12" max="15" width="9.140625" style="78"/>
    <col min="16" max="16" width="11.5703125" style="78" customWidth="1"/>
    <col min="17" max="17" width="9.140625" style="78"/>
    <col min="18" max="18" width="10.7109375" style="78" customWidth="1"/>
    <col min="19" max="19" width="13.7109375" style="78" customWidth="1"/>
    <col min="20" max="20" width="10.7109375" style="78" bestFit="1" customWidth="1"/>
    <col min="21" max="21" width="10.140625" style="78" customWidth="1"/>
    <col min="22" max="22" width="10.7109375" style="78" bestFit="1" customWidth="1"/>
    <col min="23" max="23" width="10.42578125" style="78" customWidth="1"/>
    <col min="24" max="25" width="10.7109375" style="78" bestFit="1" customWidth="1"/>
    <col min="26" max="26" width="10.7109375" style="78" customWidth="1"/>
    <col min="27" max="27" width="11.28515625" style="78" customWidth="1"/>
    <col min="28" max="28" width="10.7109375" style="78" bestFit="1" customWidth="1"/>
    <col min="29" max="29" width="9.7109375" style="78" customWidth="1"/>
    <col min="30" max="31" width="10.7109375" style="78" bestFit="1" customWidth="1"/>
    <col min="32" max="42" width="9.140625" style="78"/>
    <col min="43" max="45" width="9.140625" style="36"/>
  </cols>
  <sheetData>
    <row r="1" spans="3:42" s="36" customFormat="1" x14ac:dyDescent="0.2"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</row>
    <row r="2" spans="3:42" ht="13.5" thickBot="1" x14ac:dyDescent="0.25"/>
    <row r="3" spans="3:42" ht="87" customHeight="1" thickBot="1" x14ac:dyDescent="0.25">
      <c r="C3" s="71" t="s">
        <v>1242</v>
      </c>
      <c r="D3" s="72"/>
      <c r="E3" s="72"/>
      <c r="F3" s="72"/>
      <c r="G3" s="72"/>
      <c r="H3" s="73"/>
      <c r="I3" s="24"/>
      <c r="J3" s="37"/>
      <c r="K3" s="37"/>
    </row>
    <row r="4" spans="3:42" ht="54" customHeight="1" thickBot="1" x14ac:dyDescent="0.25">
      <c r="C4" s="30"/>
      <c r="D4" s="25" t="s">
        <v>1209</v>
      </c>
      <c r="E4" s="25" t="s">
        <v>1208</v>
      </c>
      <c r="F4" s="25" t="s">
        <v>1210</v>
      </c>
      <c r="G4" s="25" t="s">
        <v>1211</v>
      </c>
      <c r="H4" s="31"/>
      <c r="S4" s="78" t="e">
        <f>INDEX(Alapadatok!$A$3:$AJ$557,MATCH($S$5,Alapadatok!$C$3:$C$557,0),6)</f>
        <v>#N/A</v>
      </c>
      <c r="T4" s="78" t="e">
        <f>LEFT(INDEX('költségosztó értékek'!$A$2:$G$1539,MATCH('18.7.2.1.'!$S$5,'költségosztó értékek'!$C$2:$C$1539,0),6),15)</f>
        <v>#N/A</v>
      </c>
    </row>
    <row r="5" spans="3:42" ht="36" customHeight="1" thickBot="1" x14ac:dyDescent="0.25">
      <c r="C5" s="30"/>
      <c r="D5" s="19"/>
      <c r="E5" s="19"/>
      <c r="F5" s="19" t="s">
        <v>1222</v>
      </c>
      <c r="G5" s="19" t="s">
        <v>1222</v>
      </c>
      <c r="H5" s="31"/>
      <c r="Q5" s="79">
        <v>3061</v>
      </c>
      <c r="S5" s="78" t="str">
        <f>CONCATENATE(D5,"-",E5)</f>
        <v>-</v>
      </c>
    </row>
    <row r="6" spans="3:42" ht="19.5" customHeight="1" x14ac:dyDescent="0.2">
      <c r="C6" s="30"/>
      <c r="H6" s="31"/>
      <c r="Q6" s="79">
        <v>14745</v>
      </c>
      <c r="S6" s="78" t="str">
        <f>IF(F5=G5,F5,CONCATENATE(F5,"-",G5))</f>
        <v>szeptember</v>
      </c>
    </row>
    <row r="7" spans="3:42" x14ac:dyDescent="0.2">
      <c r="C7" s="30"/>
      <c r="H7" s="31"/>
    </row>
    <row r="8" spans="3:42" ht="30.75" customHeight="1" x14ac:dyDescent="0.2">
      <c r="C8" s="30"/>
      <c r="H8" s="31"/>
      <c r="N8" s="78" t="s">
        <v>1213</v>
      </c>
    </row>
    <row r="9" spans="3:42" x14ac:dyDescent="0.2">
      <c r="C9" s="30"/>
      <c r="H9" s="31"/>
      <c r="N9" s="78" t="s">
        <v>1214</v>
      </c>
      <c r="S9" s="78">
        <f>IF(OR($F$5=S12,$G$5=S12),1,0)</f>
        <v>0</v>
      </c>
      <c r="T9" s="78">
        <f t="shared" ref="T9:AD9" si="0">IF(OR($F$5=T12,$G$5=T12,U9=1),1,0)</f>
        <v>1</v>
      </c>
      <c r="U9" s="78">
        <f t="shared" si="0"/>
        <v>1</v>
      </c>
      <c r="V9" s="78">
        <f t="shared" si="0"/>
        <v>1</v>
      </c>
      <c r="W9" s="78">
        <f t="shared" si="0"/>
        <v>1</v>
      </c>
      <c r="X9" s="78">
        <f t="shared" si="0"/>
        <v>1</v>
      </c>
      <c r="Y9" s="78">
        <f t="shared" si="0"/>
        <v>1</v>
      </c>
      <c r="Z9" s="78">
        <f t="shared" si="0"/>
        <v>1</v>
      </c>
      <c r="AA9" s="78">
        <f t="shared" si="0"/>
        <v>1</v>
      </c>
      <c r="AB9" s="78">
        <f t="shared" si="0"/>
        <v>0</v>
      </c>
      <c r="AC9" s="78">
        <f t="shared" si="0"/>
        <v>0</v>
      </c>
      <c r="AD9" s="78">
        <f t="shared" si="0"/>
        <v>0</v>
      </c>
    </row>
    <row r="10" spans="3:42" ht="14.25" x14ac:dyDescent="0.2">
      <c r="C10" s="30"/>
      <c r="D10" s="26" t="e">
        <f>CONCATENATE(S4," Hőközpont ",S6," havi hőfelhasználása és költsége:")</f>
        <v>#N/A</v>
      </c>
      <c r="E10" s="26"/>
      <c r="F10" s="27" t="e">
        <f>AE14</f>
        <v>#N/A</v>
      </c>
      <c r="G10" s="28" t="e">
        <f>F10*IF(INDEX(Alapadatok!$A$3:$L$557,MATCH('18.7.2.1.'!$S$5,Alapadatok!$C$3:$C$557,0),5)="1000",$Q$5,$Q$6)</f>
        <v>#N/A</v>
      </c>
      <c r="H10" s="31"/>
      <c r="N10" s="78" t="s">
        <v>1215</v>
      </c>
      <c r="S10" s="78">
        <v>6</v>
      </c>
      <c r="T10" s="78">
        <f>S10+2</f>
        <v>8</v>
      </c>
      <c r="U10" s="78">
        <f t="shared" ref="U10:AD10" si="1">T10+2</f>
        <v>10</v>
      </c>
      <c r="V10" s="78">
        <f t="shared" si="1"/>
        <v>12</v>
      </c>
      <c r="W10" s="78">
        <f t="shared" si="1"/>
        <v>14</v>
      </c>
      <c r="X10" s="78">
        <f t="shared" si="1"/>
        <v>16</v>
      </c>
      <c r="Y10" s="78">
        <f t="shared" si="1"/>
        <v>18</v>
      </c>
      <c r="Z10" s="78">
        <f t="shared" si="1"/>
        <v>20</v>
      </c>
      <c r="AA10" s="78">
        <f t="shared" si="1"/>
        <v>22</v>
      </c>
      <c r="AB10" s="78">
        <f t="shared" si="1"/>
        <v>24</v>
      </c>
      <c r="AC10" s="78">
        <f t="shared" si="1"/>
        <v>26</v>
      </c>
      <c r="AD10" s="78">
        <f t="shared" si="1"/>
        <v>28</v>
      </c>
    </row>
    <row r="11" spans="3:42" ht="14.25" x14ac:dyDescent="0.2">
      <c r="C11" s="30"/>
      <c r="D11" s="26"/>
      <c r="E11" s="26"/>
      <c r="F11" s="27"/>
      <c r="G11" s="28"/>
      <c r="H11" s="31"/>
      <c r="N11" s="78" t="s">
        <v>1212</v>
      </c>
      <c r="S11" s="78">
        <v>13</v>
      </c>
      <c r="T11" s="78">
        <f>S11+2</f>
        <v>15</v>
      </c>
      <c r="U11" s="78">
        <f t="shared" ref="U11:AD11" si="2">T11+2</f>
        <v>17</v>
      </c>
      <c r="V11" s="78">
        <f t="shared" si="2"/>
        <v>19</v>
      </c>
      <c r="W11" s="78">
        <f t="shared" si="2"/>
        <v>21</v>
      </c>
      <c r="X11" s="78">
        <f t="shared" si="2"/>
        <v>23</v>
      </c>
      <c r="Y11" s="78">
        <f t="shared" si="2"/>
        <v>25</v>
      </c>
      <c r="Z11" s="78">
        <f t="shared" si="2"/>
        <v>27</v>
      </c>
      <c r="AA11" s="78">
        <f t="shared" si="2"/>
        <v>29</v>
      </c>
      <c r="AB11" s="78">
        <f t="shared" si="2"/>
        <v>31</v>
      </c>
      <c r="AC11" s="78">
        <f t="shared" si="2"/>
        <v>33</v>
      </c>
      <c r="AD11" s="78">
        <f t="shared" si="2"/>
        <v>35</v>
      </c>
    </row>
    <row r="12" spans="3:42" ht="14.25" x14ac:dyDescent="0.2">
      <c r="C12" s="30"/>
      <c r="D12" s="26" t="str">
        <f>CONCATENATE(D5," fogyasztási hely ",S6," havi hőfelhasználása és költsége:")</f>
        <v xml:space="preserve"> fogyasztási hely szeptember havi hőfelhasználása és költsége:</v>
      </c>
      <c r="E12" s="26"/>
      <c r="F12" s="27">
        <f>AE13</f>
        <v>0</v>
      </c>
      <c r="G12" s="28" t="e">
        <f>F12*IF(INDEX(Alapadatok!$A$3:$L$557,MATCH('18.7.2.1.'!$S$5,Alapadatok!$C$3:$C$557,0),5)="1000",$Q$5,$Q$6)</f>
        <v>#N/A</v>
      </c>
      <c r="H12" s="31"/>
      <c r="N12" s="78" t="s">
        <v>1216</v>
      </c>
      <c r="S12" s="80" t="s">
        <v>1223</v>
      </c>
      <c r="T12" s="80" t="s">
        <v>1224</v>
      </c>
      <c r="U12" s="80" t="s">
        <v>1225</v>
      </c>
      <c r="V12" s="80" t="s">
        <v>1226</v>
      </c>
      <c r="W12" s="80" t="s">
        <v>1227</v>
      </c>
      <c r="X12" s="80" t="s">
        <v>1228</v>
      </c>
      <c r="Y12" s="80" t="s">
        <v>1229</v>
      </c>
      <c r="Z12" s="80" t="s">
        <v>1230</v>
      </c>
      <c r="AA12" s="80" t="s">
        <v>1231</v>
      </c>
      <c r="AB12" s="80" t="s">
        <v>1232</v>
      </c>
      <c r="AC12" s="80" t="s">
        <v>1233</v>
      </c>
      <c r="AD12" s="80" t="s">
        <v>1234</v>
      </c>
    </row>
    <row r="13" spans="3:42" x14ac:dyDescent="0.2">
      <c r="C13" s="30"/>
      <c r="H13" s="31"/>
      <c r="N13" s="78" t="s">
        <v>1217</v>
      </c>
      <c r="R13" s="78" t="str">
        <f>S5</f>
        <v>-</v>
      </c>
      <c r="S13" s="78">
        <f>IFERROR(INDEX(Alapadatok!$A$3:$AJ$557,MATCH(CONCATENATE('18.7.2.1.'!$D$5,"-",'18.7.2.1.'!$E$5),Alapadatok!$C$3:$C$557,0),'18.7.2.1.'!S11),0)</f>
        <v>0</v>
      </c>
      <c r="T13" s="78">
        <f>IFERROR(INDEX(Alapadatok!$A$3:$AJ$557,MATCH(CONCATENATE('18.7.2.1.'!$D$5,"-",'18.7.2.1.'!$E$5),Alapadatok!$C$3:$C$557,0),'18.7.2.1.'!T11),0)</f>
        <v>0</v>
      </c>
      <c r="U13" s="78">
        <f>IFERROR(INDEX(Alapadatok!$A$3:$AJ$557,MATCH(CONCATENATE('18.7.2.1.'!$D$5,"-",'18.7.2.1.'!$E$5),Alapadatok!$C$3:$C$557,0),'18.7.2.1.'!U11),0)</f>
        <v>0</v>
      </c>
      <c r="V13" s="78">
        <f>IFERROR(INDEX(Alapadatok!$A$3:$AJ$557,MATCH(CONCATENATE('18.7.2.1.'!$D$5,"-",'18.7.2.1.'!$E$5),Alapadatok!$C$3:$C$557,0),'18.7.2.1.'!V11),0)</f>
        <v>0</v>
      </c>
      <c r="W13" s="78">
        <f>IFERROR(INDEX(Alapadatok!$A$3:$AJ$557,MATCH(CONCATENATE('18.7.2.1.'!$D$5,"-",'18.7.2.1.'!$E$5),Alapadatok!$C$3:$C$557,0),'18.7.2.1.'!W11),0)</f>
        <v>0</v>
      </c>
      <c r="X13" s="78">
        <f>IFERROR(INDEX(Alapadatok!$A$3:$AJ$557,MATCH(CONCATENATE('18.7.2.1.'!$D$5,"-",'18.7.2.1.'!$E$5),Alapadatok!$C$3:$C$557,0),'18.7.2.1.'!X11),0)</f>
        <v>0</v>
      </c>
      <c r="Y13" s="78">
        <f>IFERROR(INDEX(Alapadatok!$A$3:$AJ$557,MATCH(CONCATENATE('18.7.2.1.'!$D$5,"-",'18.7.2.1.'!$E$5),Alapadatok!$C$3:$C$557,0),'18.7.2.1.'!Y11),0)</f>
        <v>0</v>
      </c>
      <c r="Z13" s="78">
        <f>IFERROR(INDEX(Alapadatok!$A$3:$AJ$557,MATCH(CONCATENATE('18.7.2.1.'!$D$5,"-",'18.7.2.1.'!$E$5),Alapadatok!$C$3:$C$557,0),'18.7.2.1.'!Z11),0)</f>
        <v>0</v>
      </c>
      <c r="AA13" s="78">
        <f>IFERROR(INDEX(Alapadatok!$A$3:$AJ$557,MATCH(CONCATENATE('18.7.2.1.'!$D$5,"-",'18.7.2.1.'!$E$5),Alapadatok!$C$3:$C$557,0),'18.7.2.1.'!AA11),0)</f>
        <v>0</v>
      </c>
      <c r="AB13" s="78">
        <f>IFERROR(INDEX(Alapadatok!$A$3:$AJ$557,MATCH(CONCATENATE('18.7.2.1.'!$D$5,"-",'18.7.2.1.'!$E$5),Alapadatok!$C$3:$C$557,0),'18.7.2.1.'!AB11),0)</f>
        <v>0</v>
      </c>
      <c r="AC13" s="78">
        <f>IFERROR(INDEX(Alapadatok!$A$3:$AJ$557,MATCH(CONCATENATE('18.7.2.1.'!$D$5,"-",'18.7.2.1.'!$E$5),Alapadatok!$C$3:$C$557,0),'18.7.2.1.'!AC11),0)</f>
        <v>0</v>
      </c>
      <c r="AD13" s="78">
        <f>IFERROR(INDEX(Alapadatok!$A$3:$AJ$557,MATCH(CONCATENATE('18.7.2.1.'!$D$5,"-",'18.7.2.1.'!$E$5),Alapadatok!$C$3:$C$557,0),'18.7.2.1.'!AD11),0)</f>
        <v>0</v>
      </c>
      <c r="AE13" s="78">
        <f>SUMIFS(S13:AD13,S9:AD9,"=1")</f>
        <v>0</v>
      </c>
    </row>
    <row r="14" spans="3:42" x14ac:dyDescent="0.2">
      <c r="C14" s="30"/>
      <c r="D14" s="29"/>
      <c r="E14" s="29"/>
      <c r="F14" s="29"/>
      <c r="G14" s="29"/>
      <c r="H14" s="32"/>
      <c r="N14" s="78" t="s">
        <v>1218</v>
      </c>
      <c r="R14" s="78" t="e">
        <f>S4</f>
        <v>#N/A</v>
      </c>
      <c r="S14" s="78" t="e">
        <f>INDEX('HKP mérő GJ'!$A$3:$AB$44,MATCH('18.7.2.1.'!$S$4,'HKP mérő GJ'!$A$3:$A$44,0),'18.7.2.1.'!S10)</f>
        <v>#N/A</v>
      </c>
      <c r="T14" s="78" t="e">
        <f>INDEX('HKP mérő GJ'!$A$3:$AB$44,MATCH('18.7.2.1.'!$S$4,'HKP mérő GJ'!$A$3:$A$44,0),'18.7.2.1.'!T10)</f>
        <v>#N/A</v>
      </c>
      <c r="U14" s="78" t="e">
        <f>INDEX('HKP mérő GJ'!$A$3:$AB$44,MATCH('18.7.2.1.'!$S$4,'HKP mérő GJ'!$A$3:$A$44,0),'18.7.2.1.'!U10)</f>
        <v>#N/A</v>
      </c>
      <c r="V14" s="78" t="e">
        <f>INDEX('HKP mérő GJ'!$A$3:$AB$44,MATCH('18.7.2.1.'!$S$4,'HKP mérő GJ'!$A$3:$A$44,0),'18.7.2.1.'!V10)</f>
        <v>#N/A</v>
      </c>
      <c r="W14" s="78" t="e">
        <f>INDEX('HKP mérő GJ'!$A$3:$AB$44,MATCH('18.7.2.1.'!$S$4,'HKP mérő GJ'!$A$3:$A$44,0),'18.7.2.1.'!W10)</f>
        <v>#N/A</v>
      </c>
      <c r="X14" s="78" t="e">
        <f>INDEX('HKP mérő GJ'!$A$3:$AB$44,MATCH('18.7.2.1.'!$S$4,'HKP mérő GJ'!$A$3:$A$44,0),'18.7.2.1.'!X10)</f>
        <v>#N/A</v>
      </c>
      <c r="Y14" s="78" t="e">
        <f>INDEX('HKP mérő GJ'!$A$3:$AB$44,MATCH('18.7.2.1.'!$S$4,'HKP mérő GJ'!$A$3:$A$44,0),'18.7.2.1.'!Y10)</f>
        <v>#N/A</v>
      </c>
      <c r="Z14" s="78" t="e">
        <f>INDEX('HKP mérő GJ'!$A$3:$AB$44,MATCH('18.7.2.1.'!$S$4,'HKP mérő GJ'!$A$3:$A$44,0),'18.7.2.1.'!Z10)</f>
        <v>#N/A</v>
      </c>
      <c r="AA14" s="78" t="e">
        <f>INDEX('HKP mérő GJ'!$A$3:$AB$44,MATCH('18.7.2.1.'!$S$4,'HKP mérő GJ'!$A$3:$A$44,0),'18.7.2.1.'!AA10)</f>
        <v>#N/A</v>
      </c>
      <c r="AB14" s="78" t="e">
        <f>INDEX('HKP mérő GJ'!$A$3:$AB$44,MATCH('18.7.2.1.'!$S$4,'HKP mérő GJ'!$A$3:$A$44,0),'18.7.2.1.'!AB10)</f>
        <v>#N/A</v>
      </c>
      <c r="AC14" s="78" t="e">
        <f>INDEX('HKP mérő GJ'!$A$3:$AB$44,MATCH('18.7.2.1.'!$S$4,'HKP mérő GJ'!$A$3:$A$44,0),'18.7.2.1.'!AC10)</f>
        <v>#N/A</v>
      </c>
      <c r="AD14" s="78" t="e">
        <f>INDEX('HKP mérő GJ'!$A$3:$AB$44,MATCH('18.7.2.1.'!$S$4,'HKP mérő GJ'!$A$3:$A$44,0),'18.7.2.1.'!AD10)</f>
        <v>#N/A</v>
      </c>
      <c r="AE14" s="78" t="e">
        <f>SUMIFS(S14:AD14,S9:AD9,"=1")</f>
        <v>#N/A</v>
      </c>
    </row>
    <row r="15" spans="3:42" ht="33.75" customHeight="1" thickBot="1" x14ac:dyDescent="0.25">
      <c r="C15" s="30"/>
      <c r="D15" s="22" t="s">
        <v>1235</v>
      </c>
      <c r="E15" s="23">
        <f>SUM(E16:E75)</f>
        <v>0</v>
      </c>
      <c r="F15" t="e">
        <f>CONCATENATE("  leolvasási mód: ",INDEX(Alapadatok!$A$3:$L$557,MATCH('18.7.2.1.'!$S$5,Alapadatok!$C$3:$C$557,0),9))</f>
        <v>#N/A</v>
      </c>
      <c r="H15" s="31"/>
      <c r="N15" s="78" t="s">
        <v>1219</v>
      </c>
    </row>
    <row r="16" spans="3:42" ht="13.5" thickTop="1" x14ac:dyDescent="0.2">
      <c r="C16" s="30"/>
      <c r="D16" t="str">
        <f>R20</f>
        <v/>
      </c>
      <c r="E16" t="str">
        <f>IFERROR(AE20,"")</f>
        <v/>
      </c>
      <c r="H16" s="31"/>
      <c r="N16" s="78" t="s">
        <v>1222</v>
      </c>
    </row>
    <row r="17" spans="2:42" ht="13.5" thickBot="1" x14ac:dyDescent="0.25">
      <c r="C17" s="33"/>
      <c r="D17" s="34" t="str">
        <f t="shared" ref="D17:D80" si="3">R21</f>
        <v/>
      </c>
      <c r="E17" s="34" t="str">
        <f t="shared" ref="E17:E80" si="4">IFERROR(AE21,"")</f>
        <v/>
      </c>
      <c r="F17" s="34"/>
      <c r="G17" s="34"/>
      <c r="H17" s="35"/>
      <c r="N17" s="78" t="s">
        <v>1247</v>
      </c>
    </row>
    <row r="18" spans="2:42" ht="13.5" thickBot="1" x14ac:dyDescent="0.25">
      <c r="C18" s="33"/>
      <c r="D18" s="34" t="str">
        <f t="shared" si="3"/>
        <v/>
      </c>
      <c r="E18" s="34" t="str">
        <f t="shared" si="4"/>
        <v/>
      </c>
      <c r="F18" s="34"/>
      <c r="G18" s="34"/>
      <c r="H18" s="35"/>
      <c r="N18" s="78" t="s">
        <v>1220</v>
      </c>
      <c r="S18" s="78">
        <v>2</v>
      </c>
      <c r="T18" s="78">
        <f>S18+1</f>
        <v>3</v>
      </c>
      <c r="U18" s="78">
        <f t="shared" ref="U18:AD18" si="5">T18+1</f>
        <v>4</v>
      </c>
      <c r="V18" s="78">
        <f t="shared" si="5"/>
        <v>5</v>
      </c>
      <c r="W18" s="78">
        <f t="shared" si="5"/>
        <v>6</v>
      </c>
      <c r="X18" s="78">
        <f t="shared" si="5"/>
        <v>7</v>
      </c>
      <c r="Y18" s="78">
        <f t="shared" si="5"/>
        <v>8</v>
      </c>
      <c r="Z18" s="78">
        <f t="shared" si="5"/>
        <v>9</v>
      </c>
      <c r="AA18" s="78">
        <f t="shared" si="5"/>
        <v>10</v>
      </c>
      <c r="AB18" s="78">
        <f t="shared" si="5"/>
        <v>11</v>
      </c>
      <c r="AC18" s="78">
        <f t="shared" si="5"/>
        <v>12</v>
      </c>
      <c r="AD18" s="78">
        <f t="shared" si="5"/>
        <v>13</v>
      </c>
    </row>
    <row r="19" spans="2:42" ht="13.5" thickBot="1" x14ac:dyDescent="0.25">
      <c r="C19" s="33"/>
      <c r="D19" s="34" t="str">
        <f t="shared" si="3"/>
        <v/>
      </c>
      <c r="E19" s="34" t="str">
        <f t="shared" si="4"/>
        <v/>
      </c>
      <c r="F19" s="34"/>
      <c r="G19" s="34"/>
      <c r="H19" s="35"/>
      <c r="N19" s="78" t="s">
        <v>1221</v>
      </c>
      <c r="S19" s="78" t="s">
        <v>1223</v>
      </c>
      <c r="T19" s="78" t="s">
        <v>1224</v>
      </c>
      <c r="U19" s="78" t="s">
        <v>1225</v>
      </c>
      <c r="V19" s="78" t="s">
        <v>1226</v>
      </c>
      <c r="W19" s="78" t="s">
        <v>1227</v>
      </c>
      <c r="X19" s="78" t="s">
        <v>1228</v>
      </c>
      <c r="Y19" s="78" t="s">
        <v>1229</v>
      </c>
      <c r="Z19" s="78" t="s">
        <v>1230</v>
      </c>
      <c r="AA19" s="78" t="s">
        <v>1231</v>
      </c>
      <c r="AB19" s="78" t="s">
        <v>1232</v>
      </c>
      <c r="AC19" s="78" t="s">
        <v>1233</v>
      </c>
      <c r="AD19" s="78" t="s">
        <v>1234</v>
      </c>
    </row>
    <row r="20" spans="2:42" ht="13.5" thickBot="1" x14ac:dyDescent="0.25">
      <c r="C20" s="33"/>
      <c r="D20" s="34" t="str">
        <f t="shared" si="3"/>
        <v/>
      </c>
      <c r="E20" s="34" t="str">
        <f t="shared" si="4"/>
        <v/>
      </c>
      <c r="F20" s="34"/>
      <c r="G20" s="34"/>
      <c r="H20" s="35"/>
      <c r="Q20" s="78">
        <v>1</v>
      </c>
      <c r="R20" s="78" t="str">
        <f>IF(IFERROR(INDEX('költségosztó értékek'!$C$2:$T$1539,MATCH(CONCATENATE($S$5,"-",$T$4," ",Q20),'költségosztó értékek'!$G$2:$G$1539,0),6),0)=0,"",INDEX('költségosztó értékek'!$C$2:$T$1539,MATCH(CONCATENATE($S$5,"-",$T$4," ",Q20),'költségosztó értékek'!$G$2:$G$1539,0),6))</f>
        <v/>
      </c>
      <c r="S20" s="78">
        <f>INDEX('költségosztó értékek'!$H$2:$T$1576,MATCH('18.7.2.1.'!$R20,'költségosztó értékek'!$H$2:$H$1576,0),S$18)</f>
        <v>0</v>
      </c>
      <c r="T20" s="78">
        <f>INDEX('költségosztó értékek'!$H$2:$T$1576,MATCH('18.7.2.1.'!$R20,'költségosztó értékek'!$H$2:$H$1576,0),T$18)-INDEX('költségosztó értékek'!$H$2:$T$1576,MATCH('18.7.2.1.'!$R20,'költségosztó értékek'!$H$2:$H$1576,0),S$18)</f>
        <v>0</v>
      </c>
      <c r="U20" s="78">
        <f>INDEX('költségosztó értékek'!$H$2:$T$1576,MATCH('18.7.2.1.'!$R20,'költségosztó értékek'!$H$2:$H$1576,0),U$18)-INDEX('költségosztó értékek'!$H$2:$T$1576,MATCH('18.7.2.1.'!$R20,'költségosztó értékek'!$H$2:$H$1576,0),T$18)</f>
        <v>0</v>
      </c>
      <c r="V20" s="78">
        <f>INDEX('költségosztó értékek'!$H$2:$T$1576,MATCH('18.7.2.1.'!$R20,'költségosztó értékek'!$H$2:$H$1576,0),V$18)-INDEX('költségosztó értékek'!$H$2:$T$1576,MATCH('18.7.2.1.'!$R20,'költségosztó értékek'!$H$2:$H$1576,0),U$18)</f>
        <v>0</v>
      </c>
      <c r="W20" s="78">
        <f>INDEX('költségosztó értékek'!$H$2:$T$1576,MATCH('18.7.2.1.'!$R20,'költségosztó értékek'!$H$2:$H$1576,0),W$18)-INDEX('költségosztó értékek'!$H$2:$T$1576,MATCH('18.7.2.1.'!$R20,'költségosztó értékek'!$H$2:$H$1576,0),V$18)</f>
        <v>0</v>
      </c>
      <c r="X20" s="78">
        <f>INDEX('költségosztó értékek'!$H$2:$T$1576,MATCH('18.7.2.1.'!$R20,'költségosztó értékek'!$H$2:$H$1576,0),X$18)-INDEX('költségosztó értékek'!$H$2:$T$1576,MATCH('18.7.2.1.'!$R20,'költségosztó értékek'!$H$2:$H$1576,0),W$18)</f>
        <v>0</v>
      </c>
      <c r="Y20" s="78">
        <f>INDEX('költségosztó értékek'!$H$2:$T$1576,MATCH('18.7.2.1.'!$R20,'költségosztó értékek'!$H$2:$H$1576,0),Y$18)-INDEX('költségosztó értékek'!$H$2:$T$1576,MATCH('18.7.2.1.'!$R20,'költségosztó értékek'!$H$2:$H$1576,0),X$18)</f>
        <v>0</v>
      </c>
      <c r="Z20" s="78">
        <f>INDEX('költségosztó értékek'!$H$2:$T$1576,MATCH('18.7.2.1.'!$R20,'költségosztó értékek'!$H$2:$H$1576,0),Z$18)-INDEX('költségosztó értékek'!$H$2:$T$1576,MATCH('18.7.2.1.'!$R20,'költségosztó értékek'!$H$2:$H$1576,0),Y$18)</f>
        <v>0</v>
      </c>
      <c r="AA20" s="78" t="e">
        <f>INDEX('költségosztó értékek'!$H$2:$T$1576,MATCH('18.7.2.1.'!$R20,'költségosztó értékek'!$H$2:$H$1576,0),AA$18)-INDEX('költségosztó értékek'!$H$2:$T$1576,MATCH('18.7.2.1.'!$R20,'költségosztó értékek'!$H$2:$H$1576,0),Z$18)</f>
        <v>#VALUE!</v>
      </c>
      <c r="AB20" s="78" t="e">
        <f>INDEX('költségosztó értékek'!$H$2:$T$1576,MATCH('18.7.2.1.'!$R20,'költségosztó értékek'!$H$2:$H$1576,0),AB$18)-INDEX('költségosztó értékek'!$H$2:$T$1576,MATCH('18.7.2.1.'!$R20,'költségosztó értékek'!$H$2:$H$1576,0),AA$18)</f>
        <v>#VALUE!</v>
      </c>
      <c r="AC20" s="78">
        <f>INDEX('költségosztó értékek'!$H$2:$T$1576,MATCH('18.7.2.1.'!$R20,'költségosztó értékek'!$H$2:$H$1576,0),AC$18)-INDEX('költségosztó értékek'!$H$2:$T$1576,MATCH('18.7.2.1.'!$R20,'költségosztó értékek'!$H$2:$H$1576,0),AB$18)</f>
        <v>0</v>
      </c>
      <c r="AD20" s="78">
        <f>INDEX('költségosztó értékek'!$H$2:$T$1576,MATCH('18.7.2.1.'!$R20,'költségosztó értékek'!$H$2:$H$1576,0),AD$18)-INDEX('költségosztó értékek'!$H$2:$T$1576,MATCH('18.7.2.1.'!$R20,'költségosztó értékek'!$H$2:$H$1576,0),AC$18)</f>
        <v>0</v>
      </c>
      <c r="AE20" s="78" t="e">
        <f>SUMIFS(S20:AD20,$S$9:$AD$9,"=1")</f>
        <v>#VALUE!</v>
      </c>
    </row>
    <row r="21" spans="2:42" ht="13.5" thickBot="1" x14ac:dyDescent="0.25">
      <c r="C21" s="33"/>
      <c r="D21" s="34" t="str">
        <f t="shared" si="3"/>
        <v/>
      </c>
      <c r="E21" s="34" t="str">
        <f t="shared" si="4"/>
        <v/>
      </c>
      <c r="F21" s="34"/>
      <c r="G21" s="34"/>
      <c r="H21" s="35"/>
      <c r="Q21" s="78">
        <f>Q20+1</f>
        <v>2</v>
      </c>
      <c r="R21" s="78" t="str">
        <f>IF(IFERROR(INDEX('költségosztó értékek'!$C$2:$T$1539,MATCH(CONCATENATE($S$5,"-költségmegosztó ",Q21),'költségosztó értékek'!$G$2:$G$1539,0),6),0)=0,"",INDEX('költségosztó értékek'!$C$2:$T$1539,MATCH(CONCATENATE($S$5,"-költségmegosztó ",Q21),'költségosztó értékek'!$G$2:$G$1539,0),6))</f>
        <v/>
      </c>
      <c r="S21" s="78">
        <f>INDEX('költségosztó értékek'!$H$2:$T$1576,MATCH('18.7.2.1.'!$R21,'költségosztó értékek'!$H$2:$H$1576,0),S$18)</f>
        <v>0</v>
      </c>
      <c r="T21" s="78">
        <f>INDEX('költségosztó értékek'!$H$2:$T$1576,MATCH('18.7.2.1.'!$R21,'költségosztó értékek'!$H$2:$H$1576,0),T$18)-INDEX('költségosztó értékek'!$H$2:$T$1576,MATCH('18.7.2.1.'!$R21,'költségosztó értékek'!$H$2:$H$1576,0),S$18)</f>
        <v>0</v>
      </c>
      <c r="U21" s="78">
        <f>INDEX('költségosztó értékek'!$H$2:$T$1576,MATCH('18.7.2.1.'!$R21,'költségosztó értékek'!$H$2:$H$1576,0),U$18)-INDEX('költségosztó értékek'!$H$2:$T$1576,MATCH('18.7.2.1.'!$R21,'költségosztó értékek'!$H$2:$H$1576,0),T$18)</f>
        <v>0</v>
      </c>
      <c r="V21" s="78">
        <f>INDEX('költségosztó értékek'!$H$2:$T$1576,MATCH('18.7.2.1.'!$R21,'költségosztó értékek'!$H$2:$H$1576,0),V$18)-INDEX('költségosztó értékek'!$H$2:$T$1576,MATCH('18.7.2.1.'!$R21,'költségosztó értékek'!$H$2:$H$1576,0),U$18)</f>
        <v>0</v>
      </c>
      <c r="W21" s="78">
        <f>INDEX('költségosztó értékek'!$H$2:$T$1576,MATCH('18.7.2.1.'!$R21,'költségosztó értékek'!$H$2:$H$1576,0),W$18)-INDEX('költségosztó értékek'!$H$2:$T$1576,MATCH('18.7.2.1.'!$R21,'költségosztó értékek'!$H$2:$H$1576,0),V$18)</f>
        <v>0</v>
      </c>
      <c r="X21" s="78">
        <f>INDEX('költségosztó értékek'!$H$2:$T$1576,MATCH('18.7.2.1.'!$R21,'költségosztó értékek'!$H$2:$H$1576,0),X$18)-INDEX('költségosztó értékek'!$H$2:$T$1576,MATCH('18.7.2.1.'!$R21,'költségosztó értékek'!$H$2:$H$1576,0),W$18)</f>
        <v>0</v>
      </c>
      <c r="Y21" s="78">
        <f>INDEX('költségosztó értékek'!$H$2:$T$1576,MATCH('18.7.2.1.'!$R21,'költségosztó értékek'!$H$2:$H$1576,0),Y$18)-INDEX('költségosztó értékek'!$H$2:$T$1576,MATCH('18.7.2.1.'!$R21,'költségosztó értékek'!$H$2:$H$1576,0),X$18)</f>
        <v>0</v>
      </c>
      <c r="Z21" s="78">
        <f>INDEX('költségosztó értékek'!$H$2:$T$1576,MATCH('18.7.2.1.'!$R21,'költségosztó értékek'!$H$2:$H$1576,0),Z$18)-INDEX('költségosztó értékek'!$H$2:$T$1576,MATCH('18.7.2.1.'!$R21,'költségosztó értékek'!$H$2:$H$1576,0),Y$18)</f>
        <v>0</v>
      </c>
      <c r="AA21" s="78" t="e">
        <f>INDEX('költségosztó értékek'!$H$2:$T$1576,MATCH('18.7.2.1.'!$R21,'költségosztó értékek'!$H$2:$H$1576,0),AA$18)-INDEX('költségosztó értékek'!$H$2:$T$1576,MATCH('18.7.2.1.'!$R21,'költségosztó értékek'!$H$2:$H$1576,0),Z$18)</f>
        <v>#VALUE!</v>
      </c>
      <c r="AB21" s="78" t="e">
        <f>INDEX('költségosztó értékek'!$H$2:$T$1576,MATCH('18.7.2.1.'!$R21,'költségosztó értékek'!$H$2:$H$1576,0),AB$18)-INDEX('költségosztó értékek'!$H$2:$T$1576,MATCH('18.7.2.1.'!$R21,'költségosztó értékek'!$H$2:$H$1576,0),AA$18)</f>
        <v>#VALUE!</v>
      </c>
      <c r="AC21" s="78">
        <f>INDEX('költségosztó értékek'!$H$2:$T$1576,MATCH('18.7.2.1.'!$R21,'költségosztó értékek'!$H$2:$H$1576,0),AC$18)-INDEX('költségosztó értékek'!$H$2:$T$1576,MATCH('18.7.2.1.'!$R21,'költségosztó értékek'!$H$2:$H$1576,0),AB$18)</f>
        <v>0</v>
      </c>
      <c r="AD21" s="78">
        <f>INDEX('költségosztó értékek'!$H$2:$T$1576,MATCH('18.7.2.1.'!$R21,'költségosztó értékek'!$H$2:$H$1576,0),AD$18)-INDEX('költségosztó értékek'!$H$2:$T$1576,MATCH('18.7.2.1.'!$R21,'költségosztó értékek'!$H$2:$H$1576,0),AC$18)</f>
        <v>0</v>
      </c>
      <c r="AE21" s="78" t="e">
        <f t="shared" ref="AE21:AE24" si="6">SUMIFS(S21:AD21,$S$9:$AD$9,"=1")</f>
        <v>#VALUE!</v>
      </c>
    </row>
    <row r="22" spans="2:42" ht="13.5" thickBot="1" x14ac:dyDescent="0.25">
      <c r="C22" s="33"/>
      <c r="D22" s="34" t="str">
        <f t="shared" si="3"/>
        <v/>
      </c>
      <c r="E22" s="34" t="str">
        <f t="shared" si="4"/>
        <v/>
      </c>
      <c r="F22" s="34"/>
      <c r="G22" s="34"/>
      <c r="H22" s="35"/>
      <c r="Q22" s="78">
        <f t="shared" ref="Q22:Q85" si="7">Q21+1</f>
        <v>3</v>
      </c>
      <c r="R22" s="78" t="str">
        <f>IF(IFERROR(INDEX('költségosztó értékek'!$C$2:$T$1539,MATCH(CONCATENATE($S$5,"-költségmegosztó ",Q22),'költségosztó értékek'!$G$2:$G$1539,0),6),0)=0,"",INDEX('költségosztó értékek'!$C$2:$T$1539,MATCH(CONCATENATE($S$5,"-költségmegosztó ",Q22),'költségosztó értékek'!$G$2:$G$1539,0),6))</f>
        <v/>
      </c>
      <c r="S22" s="78">
        <f>INDEX('költségosztó értékek'!$H$2:$T$1576,MATCH('18.7.2.1.'!$R22,'költségosztó értékek'!$H$2:$H$1576,0),S$18)</f>
        <v>0</v>
      </c>
      <c r="T22" s="78">
        <f>INDEX('költségosztó értékek'!$H$2:$T$1576,MATCH('18.7.2.1.'!$R22,'költségosztó értékek'!$H$2:$H$1576,0),T$18)-INDEX('költségosztó értékek'!$H$2:$T$1576,MATCH('18.7.2.1.'!$R22,'költségosztó értékek'!$H$2:$H$1576,0),S$18)</f>
        <v>0</v>
      </c>
      <c r="U22" s="78">
        <f>INDEX('költségosztó értékek'!$H$2:$T$1576,MATCH('18.7.2.1.'!$R22,'költségosztó értékek'!$H$2:$H$1576,0),U$18)-INDEX('költségosztó értékek'!$H$2:$T$1576,MATCH('18.7.2.1.'!$R22,'költségosztó értékek'!$H$2:$H$1576,0),T$18)</f>
        <v>0</v>
      </c>
      <c r="V22" s="78">
        <f>INDEX('költségosztó értékek'!$H$2:$T$1576,MATCH('18.7.2.1.'!$R22,'költségosztó értékek'!$H$2:$H$1576,0),V$18)-INDEX('költségosztó értékek'!$H$2:$T$1576,MATCH('18.7.2.1.'!$R22,'költségosztó értékek'!$H$2:$H$1576,0),U$18)</f>
        <v>0</v>
      </c>
      <c r="W22" s="78">
        <f>INDEX('költségosztó értékek'!$H$2:$T$1576,MATCH('18.7.2.1.'!$R22,'költségosztó értékek'!$H$2:$H$1576,0),W$18)-INDEX('költségosztó értékek'!$H$2:$T$1576,MATCH('18.7.2.1.'!$R22,'költségosztó értékek'!$H$2:$H$1576,0),V$18)</f>
        <v>0</v>
      </c>
      <c r="X22" s="78">
        <f>INDEX('költségosztó értékek'!$H$2:$T$1576,MATCH('18.7.2.1.'!$R22,'költségosztó értékek'!$H$2:$H$1576,0),X$18)-INDEX('költségosztó értékek'!$H$2:$T$1576,MATCH('18.7.2.1.'!$R22,'költségosztó értékek'!$H$2:$H$1576,0),W$18)</f>
        <v>0</v>
      </c>
      <c r="Y22" s="78">
        <f>INDEX('költségosztó értékek'!$H$2:$T$1576,MATCH('18.7.2.1.'!$R22,'költségosztó értékek'!$H$2:$H$1576,0),Y$18)-INDEX('költségosztó értékek'!$H$2:$T$1576,MATCH('18.7.2.1.'!$R22,'költségosztó értékek'!$H$2:$H$1576,0),X$18)</f>
        <v>0</v>
      </c>
      <c r="Z22" s="78">
        <f>INDEX('költségosztó értékek'!$H$2:$T$1576,MATCH('18.7.2.1.'!$R22,'költségosztó értékek'!$H$2:$H$1576,0),Z$18)-INDEX('költségosztó értékek'!$H$2:$T$1576,MATCH('18.7.2.1.'!$R22,'költségosztó értékek'!$H$2:$H$1576,0),Y$18)</f>
        <v>0</v>
      </c>
      <c r="AA22" s="78" t="e">
        <f>INDEX('költségosztó értékek'!$H$2:$T$1576,MATCH('18.7.2.1.'!$R22,'költségosztó értékek'!$H$2:$H$1576,0),AA$18)-INDEX('költségosztó értékek'!$H$2:$T$1576,MATCH('18.7.2.1.'!$R22,'költségosztó értékek'!$H$2:$H$1576,0),Z$18)</f>
        <v>#VALUE!</v>
      </c>
      <c r="AB22" s="78" t="e">
        <f>INDEX('költségosztó értékek'!$H$2:$T$1576,MATCH('18.7.2.1.'!$R22,'költségosztó értékek'!$H$2:$H$1576,0),AB$18)-INDEX('költségosztó értékek'!$H$2:$T$1576,MATCH('18.7.2.1.'!$R22,'költségosztó értékek'!$H$2:$H$1576,0),AA$18)</f>
        <v>#VALUE!</v>
      </c>
      <c r="AC22" s="78">
        <f>INDEX('költségosztó értékek'!$H$2:$T$1576,MATCH('18.7.2.1.'!$R22,'költségosztó értékek'!$H$2:$H$1576,0),AC$18)-INDEX('költségosztó értékek'!$H$2:$T$1576,MATCH('18.7.2.1.'!$R22,'költségosztó értékek'!$H$2:$H$1576,0),AB$18)</f>
        <v>0</v>
      </c>
      <c r="AD22" s="78">
        <f>INDEX('költségosztó értékek'!$H$2:$T$1576,MATCH('18.7.2.1.'!$R22,'költségosztó értékek'!$H$2:$H$1576,0),AD$18)-INDEX('költségosztó értékek'!$H$2:$T$1576,MATCH('18.7.2.1.'!$R22,'költségosztó értékek'!$H$2:$H$1576,0),AC$18)</f>
        <v>0</v>
      </c>
      <c r="AE22" s="78" t="e">
        <f t="shared" si="6"/>
        <v>#VALUE!</v>
      </c>
    </row>
    <row r="23" spans="2:42" ht="13.5" thickBot="1" x14ac:dyDescent="0.25">
      <c r="C23" s="33"/>
      <c r="D23" s="34" t="str">
        <f t="shared" si="3"/>
        <v/>
      </c>
      <c r="E23" s="34" t="str">
        <f t="shared" si="4"/>
        <v/>
      </c>
      <c r="F23" s="34"/>
      <c r="G23" s="34"/>
      <c r="H23" s="35"/>
      <c r="Q23" s="78">
        <f t="shared" si="7"/>
        <v>4</v>
      </c>
      <c r="R23" s="78" t="str">
        <f>IF(IFERROR(INDEX('költségosztó értékek'!$C$2:$T$1539,MATCH(CONCATENATE($S$5,"-költségmegosztó ",Q23),'költségosztó értékek'!$G$2:$G$1539,0),6),0)=0,"",INDEX('költségosztó értékek'!$C$2:$T$1539,MATCH(CONCATENATE($S$5,"-költségmegosztó ",Q23),'költségosztó értékek'!$G$2:$G$1539,0),6))</f>
        <v/>
      </c>
      <c r="S23" s="78">
        <f>INDEX('költségosztó értékek'!$H$2:$T$1576,MATCH('18.7.2.1.'!$R23,'költségosztó értékek'!$H$2:$H$1576,0),S$18)</f>
        <v>0</v>
      </c>
      <c r="T23" s="78">
        <f>INDEX('költségosztó értékek'!$H$2:$T$1576,MATCH('18.7.2.1.'!$R23,'költségosztó értékek'!$H$2:$H$1576,0),T$18)-INDEX('költségosztó értékek'!$H$2:$T$1576,MATCH('18.7.2.1.'!$R23,'költségosztó értékek'!$H$2:$H$1576,0),S$18)</f>
        <v>0</v>
      </c>
      <c r="U23" s="78">
        <f>INDEX('költségosztó értékek'!$H$2:$T$1576,MATCH('18.7.2.1.'!$R23,'költségosztó értékek'!$H$2:$H$1576,0),U$18)-INDEX('költségosztó értékek'!$H$2:$T$1576,MATCH('18.7.2.1.'!$R23,'költségosztó értékek'!$H$2:$H$1576,0),T$18)</f>
        <v>0</v>
      </c>
      <c r="V23" s="78">
        <f>INDEX('költségosztó értékek'!$H$2:$T$1576,MATCH('18.7.2.1.'!$R23,'költségosztó értékek'!$H$2:$H$1576,0),V$18)-INDEX('költségosztó értékek'!$H$2:$T$1576,MATCH('18.7.2.1.'!$R23,'költségosztó értékek'!$H$2:$H$1576,0),U$18)</f>
        <v>0</v>
      </c>
      <c r="W23" s="78">
        <f>INDEX('költségosztó értékek'!$H$2:$T$1576,MATCH('18.7.2.1.'!$R23,'költségosztó értékek'!$H$2:$H$1576,0),W$18)-INDEX('költségosztó értékek'!$H$2:$T$1576,MATCH('18.7.2.1.'!$R23,'költségosztó értékek'!$H$2:$H$1576,0),V$18)</f>
        <v>0</v>
      </c>
      <c r="X23" s="78">
        <f>INDEX('költségosztó értékek'!$H$2:$T$1576,MATCH('18.7.2.1.'!$R23,'költségosztó értékek'!$H$2:$H$1576,0),X$18)-INDEX('költségosztó értékek'!$H$2:$T$1576,MATCH('18.7.2.1.'!$R23,'költségosztó értékek'!$H$2:$H$1576,0),W$18)</f>
        <v>0</v>
      </c>
      <c r="Y23" s="78">
        <f>INDEX('költségosztó értékek'!$H$2:$T$1576,MATCH('18.7.2.1.'!$R23,'költségosztó értékek'!$H$2:$H$1576,0),Y$18)-INDEX('költségosztó értékek'!$H$2:$T$1576,MATCH('18.7.2.1.'!$R23,'költségosztó értékek'!$H$2:$H$1576,0),X$18)</f>
        <v>0</v>
      </c>
      <c r="Z23" s="78">
        <f>INDEX('költségosztó értékek'!$H$2:$T$1576,MATCH('18.7.2.1.'!$R23,'költségosztó értékek'!$H$2:$H$1576,0),Z$18)-INDEX('költségosztó értékek'!$H$2:$T$1576,MATCH('18.7.2.1.'!$R23,'költségosztó értékek'!$H$2:$H$1576,0),Y$18)</f>
        <v>0</v>
      </c>
      <c r="AA23" s="78" t="e">
        <f>INDEX('költségosztó értékek'!$H$2:$T$1576,MATCH('18.7.2.1.'!$R23,'költségosztó értékek'!$H$2:$H$1576,0),AA$18)-INDEX('költségosztó értékek'!$H$2:$T$1576,MATCH('18.7.2.1.'!$R23,'költségosztó értékek'!$H$2:$H$1576,0),Z$18)</f>
        <v>#VALUE!</v>
      </c>
      <c r="AB23" s="78" t="e">
        <f>INDEX('költségosztó értékek'!$H$2:$T$1576,MATCH('18.7.2.1.'!$R23,'költségosztó értékek'!$H$2:$H$1576,0),AB$18)-INDEX('költségosztó értékek'!$H$2:$T$1576,MATCH('18.7.2.1.'!$R23,'költségosztó értékek'!$H$2:$H$1576,0),AA$18)</f>
        <v>#VALUE!</v>
      </c>
      <c r="AC23" s="78">
        <f>INDEX('költségosztó értékek'!$H$2:$T$1576,MATCH('18.7.2.1.'!$R23,'költségosztó értékek'!$H$2:$H$1576,0),AC$18)-INDEX('költségosztó értékek'!$H$2:$T$1576,MATCH('18.7.2.1.'!$R23,'költségosztó értékek'!$H$2:$H$1576,0),AB$18)</f>
        <v>0</v>
      </c>
      <c r="AD23" s="78">
        <f>INDEX('költségosztó értékek'!$H$2:$T$1576,MATCH('18.7.2.1.'!$R23,'költségosztó értékek'!$H$2:$H$1576,0),AD$18)-INDEX('költségosztó értékek'!$H$2:$T$1576,MATCH('18.7.2.1.'!$R23,'költségosztó értékek'!$H$2:$H$1576,0),AC$18)</f>
        <v>0</v>
      </c>
      <c r="AE23" s="78" t="e">
        <f t="shared" si="6"/>
        <v>#VALUE!</v>
      </c>
    </row>
    <row r="24" spans="2:42" ht="13.5" thickBot="1" x14ac:dyDescent="0.25">
      <c r="C24" s="33"/>
      <c r="D24" s="34" t="str">
        <f t="shared" si="3"/>
        <v/>
      </c>
      <c r="E24" s="34" t="str">
        <f t="shared" si="4"/>
        <v/>
      </c>
      <c r="F24" s="34"/>
      <c r="G24" s="34"/>
      <c r="H24" s="35"/>
      <c r="Q24" s="78">
        <f t="shared" si="7"/>
        <v>5</v>
      </c>
      <c r="R24" s="78" t="str">
        <f>IF(IFERROR(INDEX('költségosztó értékek'!$C$2:$T$1539,MATCH(CONCATENATE($S$5,"-költségmegosztó ",Q24),'költségosztó értékek'!$G$2:$G$1539,0),6),0)=0,"",INDEX('költségosztó értékek'!$C$2:$T$1539,MATCH(CONCATENATE($S$5,"-költségmegosztó ",Q24),'költségosztó értékek'!$G$2:$G$1539,0),6))</f>
        <v/>
      </c>
      <c r="S24" s="78">
        <f>INDEX('költségosztó értékek'!$H$2:$T$1576,MATCH('18.7.2.1.'!$R24,'költségosztó értékek'!$H$2:$H$1576,0),S$18)</f>
        <v>0</v>
      </c>
      <c r="T24" s="78">
        <f>INDEX('költségosztó értékek'!$H$2:$T$1576,MATCH('18.7.2.1.'!$R24,'költségosztó értékek'!$H$2:$H$1576,0),T$18)-INDEX('költségosztó értékek'!$H$2:$T$1576,MATCH('18.7.2.1.'!$R24,'költségosztó értékek'!$H$2:$H$1576,0),S$18)</f>
        <v>0</v>
      </c>
      <c r="U24" s="78">
        <f>INDEX('költségosztó értékek'!$H$2:$T$1576,MATCH('18.7.2.1.'!$R24,'költségosztó értékek'!$H$2:$H$1576,0),U$18)-INDEX('költségosztó értékek'!$H$2:$T$1576,MATCH('18.7.2.1.'!$R24,'költségosztó értékek'!$H$2:$H$1576,0),T$18)</f>
        <v>0</v>
      </c>
      <c r="V24" s="78">
        <f>INDEX('költségosztó értékek'!$H$2:$T$1576,MATCH('18.7.2.1.'!$R24,'költségosztó értékek'!$H$2:$H$1576,0),V$18)-INDEX('költségosztó értékek'!$H$2:$T$1576,MATCH('18.7.2.1.'!$R24,'költségosztó értékek'!$H$2:$H$1576,0),U$18)</f>
        <v>0</v>
      </c>
      <c r="W24" s="78">
        <f>INDEX('költségosztó értékek'!$H$2:$T$1576,MATCH('18.7.2.1.'!$R24,'költségosztó értékek'!$H$2:$H$1576,0),W$18)-INDEX('költségosztó értékek'!$H$2:$T$1576,MATCH('18.7.2.1.'!$R24,'költségosztó értékek'!$H$2:$H$1576,0),V$18)</f>
        <v>0</v>
      </c>
      <c r="X24" s="78">
        <f>INDEX('költségosztó értékek'!$H$2:$T$1576,MATCH('18.7.2.1.'!$R24,'költségosztó értékek'!$H$2:$H$1576,0),X$18)-INDEX('költségosztó értékek'!$H$2:$T$1576,MATCH('18.7.2.1.'!$R24,'költségosztó értékek'!$H$2:$H$1576,0),W$18)</f>
        <v>0</v>
      </c>
      <c r="Y24" s="78">
        <f>INDEX('költségosztó értékek'!$H$2:$T$1576,MATCH('18.7.2.1.'!$R24,'költségosztó értékek'!$H$2:$H$1576,0),Y$18)-INDEX('költségosztó értékek'!$H$2:$T$1576,MATCH('18.7.2.1.'!$R24,'költségosztó értékek'!$H$2:$H$1576,0),X$18)</f>
        <v>0</v>
      </c>
      <c r="Z24" s="78">
        <f>INDEX('költségosztó értékek'!$H$2:$T$1576,MATCH('18.7.2.1.'!$R24,'költségosztó értékek'!$H$2:$H$1576,0),Z$18)-INDEX('költségosztó értékek'!$H$2:$T$1576,MATCH('18.7.2.1.'!$R24,'költségosztó értékek'!$H$2:$H$1576,0),Y$18)</f>
        <v>0</v>
      </c>
      <c r="AA24" s="78" t="e">
        <f>INDEX('költségosztó értékek'!$H$2:$T$1576,MATCH('18.7.2.1.'!$R24,'költségosztó értékek'!$H$2:$H$1576,0),AA$18)-INDEX('költségosztó értékek'!$H$2:$T$1576,MATCH('18.7.2.1.'!$R24,'költségosztó értékek'!$H$2:$H$1576,0),Z$18)</f>
        <v>#VALUE!</v>
      </c>
      <c r="AB24" s="78" t="e">
        <f>INDEX('költségosztó értékek'!$H$2:$T$1576,MATCH('18.7.2.1.'!$R24,'költségosztó értékek'!$H$2:$H$1576,0),AB$18)-INDEX('költségosztó értékek'!$H$2:$T$1576,MATCH('18.7.2.1.'!$R24,'költségosztó értékek'!$H$2:$H$1576,0),AA$18)</f>
        <v>#VALUE!</v>
      </c>
      <c r="AC24" s="78">
        <f>INDEX('költségosztó értékek'!$H$2:$T$1576,MATCH('18.7.2.1.'!$R24,'költségosztó értékek'!$H$2:$H$1576,0),AC$18)-INDEX('költségosztó értékek'!$H$2:$T$1576,MATCH('18.7.2.1.'!$R24,'költségosztó értékek'!$H$2:$H$1576,0),AB$18)</f>
        <v>0</v>
      </c>
      <c r="AD24" s="78">
        <f>INDEX('költségosztó értékek'!$H$2:$T$1576,MATCH('18.7.2.1.'!$R24,'költségosztó értékek'!$H$2:$H$1576,0),AD$18)-INDEX('költségosztó értékek'!$H$2:$T$1576,MATCH('18.7.2.1.'!$R24,'költségosztó értékek'!$H$2:$H$1576,0),AC$18)</f>
        <v>0</v>
      </c>
      <c r="AE24" s="78" t="e">
        <f t="shared" si="6"/>
        <v>#VALUE!</v>
      </c>
    </row>
    <row r="25" spans="2:42" ht="13.5" thickBot="1" x14ac:dyDescent="0.25">
      <c r="C25" s="33"/>
      <c r="D25" s="34" t="str">
        <f t="shared" si="3"/>
        <v/>
      </c>
      <c r="E25" s="34" t="str">
        <f t="shared" si="4"/>
        <v/>
      </c>
      <c r="F25" s="34"/>
      <c r="G25" s="34"/>
      <c r="H25" s="35"/>
      <c r="Q25" s="78">
        <f t="shared" si="7"/>
        <v>6</v>
      </c>
      <c r="R25" s="78" t="str">
        <f>IF(IFERROR(INDEX('költségosztó értékek'!$C$2:$T$1539,MATCH(CONCATENATE($S$5,"-költségmegosztó ",Q25),'költségosztó értékek'!$G$2:$G$1539,0),6),0)=0,"",INDEX('költségosztó értékek'!$C$2:$T$1539,MATCH(CONCATENATE($S$5,"-költségmegosztó ",Q25),'költségosztó értékek'!$G$2:$G$1539,0),6))</f>
        <v/>
      </c>
      <c r="S25" s="78">
        <f>INDEX('költségosztó értékek'!$H$2:$T$1576,MATCH('18.7.2.1.'!$R25,'költségosztó értékek'!$H$2:$H$1576,0),S$18)</f>
        <v>0</v>
      </c>
      <c r="T25" s="78">
        <f>INDEX('költségosztó értékek'!$H$2:$T$1576,MATCH('18.7.2.1.'!$R25,'költségosztó értékek'!$H$2:$H$1576,0),T$18)-INDEX('költségosztó értékek'!$H$2:$T$1576,MATCH('18.7.2.1.'!$R25,'költségosztó értékek'!$H$2:$H$1576,0),S$18)</f>
        <v>0</v>
      </c>
      <c r="U25" s="78">
        <f>INDEX('költségosztó értékek'!$H$2:$T$1576,MATCH('18.7.2.1.'!$R25,'költségosztó értékek'!$H$2:$H$1576,0),U$18)-INDEX('költségosztó értékek'!$H$2:$T$1576,MATCH('18.7.2.1.'!$R25,'költségosztó értékek'!$H$2:$H$1576,0),T$18)</f>
        <v>0</v>
      </c>
      <c r="V25" s="78">
        <f>INDEX('költségosztó értékek'!$H$2:$T$1576,MATCH('18.7.2.1.'!$R25,'költségosztó értékek'!$H$2:$H$1576,0),V$18)-INDEX('költségosztó értékek'!$H$2:$T$1576,MATCH('18.7.2.1.'!$R25,'költségosztó értékek'!$H$2:$H$1576,0),U$18)</f>
        <v>0</v>
      </c>
      <c r="W25" s="78">
        <f>INDEX('költségosztó értékek'!$H$2:$T$1576,MATCH('18.7.2.1.'!$R25,'költségosztó értékek'!$H$2:$H$1576,0),W$18)-INDEX('költségosztó értékek'!$H$2:$T$1576,MATCH('18.7.2.1.'!$R25,'költségosztó értékek'!$H$2:$H$1576,0),V$18)</f>
        <v>0</v>
      </c>
      <c r="X25" s="78">
        <f>INDEX('költségosztó értékek'!$H$2:$T$1576,MATCH('18.7.2.1.'!$R25,'költségosztó értékek'!$H$2:$H$1576,0),X$18)-INDEX('költségosztó értékek'!$H$2:$T$1576,MATCH('18.7.2.1.'!$R25,'költségosztó értékek'!$H$2:$H$1576,0),W$18)</f>
        <v>0</v>
      </c>
      <c r="Y25" s="78">
        <f>INDEX('költségosztó értékek'!$H$2:$T$1576,MATCH('18.7.2.1.'!$R25,'költségosztó értékek'!$H$2:$H$1576,0),Y$18)-INDEX('költségosztó értékek'!$H$2:$T$1576,MATCH('18.7.2.1.'!$R25,'költségosztó értékek'!$H$2:$H$1576,0),X$18)</f>
        <v>0</v>
      </c>
      <c r="Z25" s="78">
        <f>INDEX('költségosztó értékek'!$H$2:$T$1576,MATCH('18.7.2.1.'!$R25,'költségosztó értékek'!$H$2:$H$1576,0),Z$18)-INDEX('költségosztó értékek'!$H$2:$T$1576,MATCH('18.7.2.1.'!$R25,'költségosztó értékek'!$H$2:$H$1576,0),Y$18)</f>
        <v>0</v>
      </c>
      <c r="AA25" s="78" t="e">
        <f>INDEX('költségosztó értékek'!$H$2:$T$1576,MATCH('18.7.2.1.'!$R25,'költségosztó értékek'!$H$2:$H$1576,0),AA$18)-INDEX('költségosztó értékek'!$H$2:$T$1576,MATCH('18.7.2.1.'!$R25,'költségosztó értékek'!$H$2:$H$1576,0),Z$18)</f>
        <v>#VALUE!</v>
      </c>
      <c r="AB25" s="78" t="e">
        <f>INDEX('költségosztó értékek'!$H$2:$T$1576,MATCH('18.7.2.1.'!$R25,'költségosztó értékek'!$H$2:$H$1576,0),AB$18)-INDEX('költségosztó értékek'!$H$2:$T$1576,MATCH('18.7.2.1.'!$R25,'költségosztó értékek'!$H$2:$H$1576,0),AA$18)</f>
        <v>#VALUE!</v>
      </c>
      <c r="AC25" s="78">
        <f>INDEX('költségosztó értékek'!$H$2:$T$1576,MATCH('18.7.2.1.'!$R25,'költségosztó értékek'!$H$2:$H$1576,0),AC$18)-INDEX('költségosztó értékek'!$H$2:$T$1576,MATCH('18.7.2.1.'!$R25,'költségosztó értékek'!$H$2:$H$1576,0),AB$18)</f>
        <v>0</v>
      </c>
      <c r="AD25" s="78">
        <f>INDEX('költségosztó értékek'!$H$2:$T$1576,MATCH('18.7.2.1.'!$R25,'költségosztó értékek'!$H$2:$H$1576,0),AD$18)-INDEX('költségosztó értékek'!$H$2:$T$1576,MATCH('18.7.2.1.'!$R25,'költségosztó értékek'!$H$2:$H$1576,0),AC$18)</f>
        <v>0</v>
      </c>
      <c r="AE25" s="78" t="e">
        <f t="shared" ref="AE25:AE88" si="8">SUMIFS(S25:AD25,$S$9:$AD$9,"=1")</f>
        <v>#VALUE!</v>
      </c>
    </row>
    <row r="26" spans="2:42" ht="12.75" customHeight="1" thickBot="1" x14ac:dyDescent="0.25">
      <c r="C26" s="33"/>
      <c r="D26" s="34" t="str">
        <f t="shared" si="3"/>
        <v/>
      </c>
      <c r="E26" s="34" t="str">
        <f t="shared" si="4"/>
        <v/>
      </c>
      <c r="F26" s="34"/>
      <c r="G26" s="34"/>
      <c r="H26" s="35"/>
      <c r="Q26" s="78">
        <f t="shared" si="7"/>
        <v>7</v>
      </c>
      <c r="R26" s="78" t="str">
        <f>IF(IFERROR(INDEX('költségosztó értékek'!$C$2:$T$1539,MATCH(CONCATENATE($S$5,"-költségmegosztó ",Q26),'költségosztó értékek'!$G$2:$G$1539,0),6),0)=0,"",INDEX('költségosztó értékek'!$C$2:$T$1539,MATCH(CONCATENATE($S$5,"-költségmegosztó ",Q26),'költségosztó értékek'!$G$2:$G$1539,0),6))</f>
        <v/>
      </c>
      <c r="S26" s="78">
        <f>INDEX('költségosztó értékek'!$H$2:$T$1576,MATCH('18.7.2.1.'!$R26,'költségosztó értékek'!$H$2:$H$1576,0),S$18)</f>
        <v>0</v>
      </c>
      <c r="T26" s="78">
        <f>INDEX('költségosztó értékek'!$H$2:$T$1576,MATCH('18.7.2.1.'!$R26,'költségosztó értékek'!$H$2:$H$1576,0),T$18)-INDEX('költségosztó értékek'!$H$2:$T$1576,MATCH('18.7.2.1.'!$R26,'költségosztó értékek'!$H$2:$H$1576,0),S$18)</f>
        <v>0</v>
      </c>
      <c r="U26" s="78">
        <f>INDEX('költségosztó értékek'!$H$2:$T$1576,MATCH('18.7.2.1.'!$R26,'költségosztó értékek'!$H$2:$H$1576,0),U$18)-INDEX('költségosztó értékek'!$H$2:$T$1576,MATCH('18.7.2.1.'!$R26,'költségosztó értékek'!$H$2:$H$1576,0),T$18)</f>
        <v>0</v>
      </c>
      <c r="V26" s="78">
        <f>INDEX('költségosztó értékek'!$H$2:$T$1576,MATCH('18.7.2.1.'!$R26,'költségosztó értékek'!$H$2:$H$1576,0),V$18)-INDEX('költségosztó értékek'!$H$2:$T$1576,MATCH('18.7.2.1.'!$R26,'költségosztó értékek'!$H$2:$H$1576,0),U$18)</f>
        <v>0</v>
      </c>
      <c r="W26" s="78">
        <f>INDEX('költségosztó értékek'!$H$2:$T$1576,MATCH('18.7.2.1.'!$R26,'költségosztó értékek'!$H$2:$H$1576,0),W$18)-INDEX('költségosztó értékek'!$H$2:$T$1576,MATCH('18.7.2.1.'!$R26,'költségosztó értékek'!$H$2:$H$1576,0),V$18)</f>
        <v>0</v>
      </c>
      <c r="X26" s="78">
        <f>INDEX('költségosztó értékek'!$H$2:$T$1576,MATCH('18.7.2.1.'!$R26,'költségosztó értékek'!$H$2:$H$1576,0),X$18)-INDEX('költségosztó értékek'!$H$2:$T$1576,MATCH('18.7.2.1.'!$R26,'költségosztó értékek'!$H$2:$H$1576,0),W$18)</f>
        <v>0</v>
      </c>
      <c r="Y26" s="78">
        <f>INDEX('költségosztó értékek'!$H$2:$T$1576,MATCH('18.7.2.1.'!$R26,'költségosztó értékek'!$H$2:$H$1576,0),Y$18)-INDEX('költségosztó értékek'!$H$2:$T$1576,MATCH('18.7.2.1.'!$R26,'költségosztó értékek'!$H$2:$H$1576,0),X$18)</f>
        <v>0</v>
      </c>
      <c r="Z26" s="78">
        <f>INDEX('költségosztó értékek'!$H$2:$T$1576,MATCH('18.7.2.1.'!$R26,'költségosztó értékek'!$H$2:$H$1576,0),Z$18)-INDEX('költségosztó értékek'!$H$2:$T$1576,MATCH('18.7.2.1.'!$R26,'költségosztó értékek'!$H$2:$H$1576,0),Y$18)</f>
        <v>0</v>
      </c>
      <c r="AA26" s="78" t="e">
        <f>INDEX('költségosztó értékek'!$H$2:$T$1576,MATCH('18.7.2.1.'!$R26,'költségosztó értékek'!$H$2:$H$1576,0),AA$18)-INDEX('költségosztó értékek'!$H$2:$T$1576,MATCH('18.7.2.1.'!$R26,'költségosztó értékek'!$H$2:$H$1576,0),Z$18)</f>
        <v>#VALUE!</v>
      </c>
      <c r="AB26" s="78" t="e">
        <f>INDEX('költségosztó értékek'!$H$2:$T$1576,MATCH('18.7.2.1.'!$R26,'költségosztó értékek'!$H$2:$H$1576,0),AB$18)-INDEX('költségosztó értékek'!$H$2:$T$1576,MATCH('18.7.2.1.'!$R26,'költségosztó értékek'!$H$2:$H$1576,0),AA$18)</f>
        <v>#VALUE!</v>
      </c>
      <c r="AC26" s="78">
        <f>INDEX('költségosztó értékek'!$H$2:$T$1576,MATCH('18.7.2.1.'!$R26,'költségosztó értékek'!$H$2:$H$1576,0),AC$18)-INDEX('költségosztó értékek'!$H$2:$T$1576,MATCH('18.7.2.1.'!$R26,'költségosztó értékek'!$H$2:$H$1576,0),AB$18)</f>
        <v>0</v>
      </c>
      <c r="AD26" s="78">
        <f>INDEX('költségosztó értékek'!$H$2:$T$1576,MATCH('18.7.2.1.'!$R26,'költségosztó értékek'!$H$2:$H$1576,0),AD$18)-INDEX('költségosztó értékek'!$H$2:$T$1576,MATCH('18.7.2.1.'!$R26,'költségosztó értékek'!$H$2:$H$1576,0),AC$18)</f>
        <v>0</v>
      </c>
      <c r="AE26" s="78" t="e">
        <f t="shared" si="8"/>
        <v>#VALUE!</v>
      </c>
    </row>
    <row r="27" spans="2:42" s="36" customFormat="1" ht="13.5" thickBot="1" x14ac:dyDescent="0.25">
      <c r="B27"/>
      <c r="C27" s="33"/>
      <c r="D27" s="34" t="str">
        <f t="shared" si="3"/>
        <v/>
      </c>
      <c r="E27" s="34" t="str">
        <f t="shared" si="4"/>
        <v/>
      </c>
      <c r="F27" s="34"/>
      <c r="G27" s="34"/>
      <c r="H27" s="35"/>
      <c r="I27"/>
      <c r="L27" s="78"/>
      <c r="M27" s="78"/>
      <c r="N27" s="78"/>
      <c r="O27" s="78"/>
      <c r="P27" s="78"/>
      <c r="Q27" s="78">
        <f t="shared" si="7"/>
        <v>8</v>
      </c>
      <c r="R27" s="78" t="str">
        <f>IF(IFERROR(INDEX('költségosztó értékek'!$C$2:$T$1539,MATCH(CONCATENATE($S$5,"-költségmegosztó ",Q27),'költségosztó értékek'!$G$2:$G$1539,0),6),0)=0,"",INDEX('költségosztó értékek'!$C$2:$T$1539,MATCH(CONCATENATE($S$5,"-költségmegosztó ",Q27),'költségosztó értékek'!$G$2:$G$1539,0),6))</f>
        <v/>
      </c>
      <c r="S27" s="78">
        <f>INDEX('költségosztó értékek'!$H$2:$T$1576,MATCH('18.7.2.1.'!$R27,'költségosztó értékek'!$H$2:$H$1576,0),S$18)</f>
        <v>0</v>
      </c>
      <c r="T27" s="78">
        <f>INDEX('költségosztó értékek'!$H$2:$T$1576,MATCH('18.7.2.1.'!$R27,'költségosztó értékek'!$H$2:$H$1576,0),T$18)-INDEX('költségosztó értékek'!$H$2:$T$1576,MATCH('18.7.2.1.'!$R27,'költségosztó értékek'!$H$2:$H$1576,0),S$18)</f>
        <v>0</v>
      </c>
      <c r="U27" s="78">
        <f>INDEX('költségosztó értékek'!$H$2:$T$1576,MATCH('18.7.2.1.'!$R27,'költségosztó értékek'!$H$2:$H$1576,0),U$18)-INDEX('költségosztó értékek'!$H$2:$T$1576,MATCH('18.7.2.1.'!$R27,'költségosztó értékek'!$H$2:$H$1576,0),T$18)</f>
        <v>0</v>
      </c>
      <c r="V27" s="78">
        <f>INDEX('költségosztó értékek'!$H$2:$T$1576,MATCH('18.7.2.1.'!$R27,'költségosztó értékek'!$H$2:$H$1576,0),V$18)-INDEX('költségosztó értékek'!$H$2:$T$1576,MATCH('18.7.2.1.'!$R27,'költségosztó értékek'!$H$2:$H$1576,0),U$18)</f>
        <v>0</v>
      </c>
      <c r="W27" s="78">
        <f>INDEX('költségosztó értékek'!$H$2:$T$1576,MATCH('18.7.2.1.'!$R27,'költségosztó értékek'!$H$2:$H$1576,0),W$18)-INDEX('költségosztó értékek'!$H$2:$T$1576,MATCH('18.7.2.1.'!$R27,'költségosztó értékek'!$H$2:$H$1576,0),V$18)</f>
        <v>0</v>
      </c>
      <c r="X27" s="78">
        <f>INDEX('költségosztó értékek'!$H$2:$T$1576,MATCH('18.7.2.1.'!$R27,'költségosztó értékek'!$H$2:$H$1576,0),X$18)-INDEX('költségosztó értékek'!$H$2:$T$1576,MATCH('18.7.2.1.'!$R27,'költségosztó értékek'!$H$2:$H$1576,0),W$18)</f>
        <v>0</v>
      </c>
      <c r="Y27" s="78">
        <f>INDEX('költségosztó értékek'!$H$2:$T$1576,MATCH('18.7.2.1.'!$R27,'költségosztó értékek'!$H$2:$H$1576,0),Y$18)-INDEX('költségosztó értékek'!$H$2:$T$1576,MATCH('18.7.2.1.'!$R27,'költségosztó értékek'!$H$2:$H$1576,0),X$18)</f>
        <v>0</v>
      </c>
      <c r="Z27" s="78">
        <f>INDEX('költségosztó értékek'!$H$2:$T$1576,MATCH('18.7.2.1.'!$R27,'költségosztó értékek'!$H$2:$H$1576,0),Z$18)-INDEX('költségosztó értékek'!$H$2:$T$1576,MATCH('18.7.2.1.'!$R27,'költségosztó értékek'!$H$2:$H$1576,0),Y$18)</f>
        <v>0</v>
      </c>
      <c r="AA27" s="78" t="e">
        <f>INDEX('költségosztó értékek'!$H$2:$T$1576,MATCH('18.7.2.1.'!$R27,'költségosztó értékek'!$H$2:$H$1576,0),AA$18)-INDEX('költségosztó értékek'!$H$2:$T$1576,MATCH('18.7.2.1.'!$R27,'költségosztó értékek'!$H$2:$H$1576,0),Z$18)</f>
        <v>#VALUE!</v>
      </c>
      <c r="AB27" s="78" t="e">
        <f>INDEX('költségosztó értékek'!$H$2:$T$1576,MATCH('18.7.2.1.'!$R27,'költségosztó értékek'!$H$2:$H$1576,0),AB$18)-INDEX('költségosztó értékek'!$H$2:$T$1576,MATCH('18.7.2.1.'!$R27,'költségosztó értékek'!$H$2:$H$1576,0),AA$18)</f>
        <v>#VALUE!</v>
      </c>
      <c r="AC27" s="78">
        <f>INDEX('költségosztó értékek'!$H$2:$T$1576,MATCH('18.7.2.1.'!$R27,'költségosztó értékek'!$H$2:$H$1576,0),AC$18)-INDEX('költségosztó értékek'!$H$2:$T$1576,MATCH('18.7.2.1.'!$R27,'költségosztó értékek'!$H$2:$H$1576,0),AB$18)</f>
        <v>0</v>
      </c>
      <c r="AD27" s="78">
        <f>INDEX('költségosztó értékek'!$H$2:$T$1576,MATCH('18.7.2.1.'!$R27,'költségosztó értékek'!$H$2:$H$1576,0),AD$18)-INDEX('költségosztó értékek'!$H$2:$T$1576,MATCH('18.7.2.1.'!$R27,'költségosztó értékek'!$H$2:$H$1576,0),AC$18)</f>
        <v>0</v>
      </c>
      <c r="AE27" s="78" t="e">
        <f t="shared" si="8"/>
        <v>#VALUE!</v>
      </c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</row>
    <row r="28" spans="2:42" s="36" customFormat="1" ht="13.5" thickBot="1" x14ac:dyDescent="0.25">
      <c r="B28"/>
      <c r="C28" s="33"/>
      <c r="D28" s="34" t="str">
        <f t="shared" si="3"/>
        <v/>
      </c>
      <c r="E28" s="34" t="str">
        <f t="shared" si="4"/>
        <v/>
      </c>
      <c r="F28" s="34"/>
      <c r="G28" s="34"/>
      <c r="H28" s="35"/>
      <c r="I28"/>
      <c r="L28" s="78"/>
      <c r="M28" s="78"/>
      <c r="N28" s="78"/>
      <c r="O28" s="78"/>
      <c r="P28" s="78"/>
      <c r="Q28" s="78">
        <f t="shared" si="7"/>
        <v>9</v>
      </c>
      <c r="R28" s="78" t="str">
        <f>IF(IFERROR(INDEX('költségosztó értékek'!$C$2:$T$1539,MATCH(CONCATENATE($S$5,"-költségmegosztó ",Q28),'költségosztó értékek'!$G$2:$G$1539,0),6),0)=0,"",INDEX('költségosztó értékek'!$C$2:$T$1539,MATCH(CONCATENATE($S$5,"-költségmegosztó ",Q28),'költségosztó értékek'!$G$2:$G$1539,0),6))</f>
        <v/>
      </c>
      <c r="S28" s="78">
        <f>INDEX('költségosztó értékek'!$H$2:$T$1576,MATCH('18.7.2.1.'!$R28,'költségosztó értékek'!$H$2:$H$1576,0),S$18)</f>
        <v>0</v>
      </c>
      <c r="T28" s="78">
        <f>INDEX('költségosztó értékek'!$H$2:$T$1576,MATCH('18.7.2.1.'!$R28,'költségosztó értékek'!$H$2:$H$1576,0),T$18)-INDEX('költségosztó értékek'!$H$2:$T$1576,MATCH('18.7.2.1.'!$R28,'költségosztó értékek'!$H$2:$H$1576,0),S$18)</f>
        <v>0</v>
      </c>
      <c r="U28" s="78">
        <f>INDEX('költségosztó értékek'!$H$2:$T$1576,MATCH('18.7.2.1.'!$R28,'költségosztó értékek'!$H$2:$H$1576,0),U$18)-INDEX('költségosztó értékek'!$H$2:$T$1576,MATCH('18.7.2.1.'!$R28,'költségosztó értékek'!$H$2:$H$1576,0),T$18)</f>
        <v>0</v>
      </c>
      <c r="V28" s="78">
        <f>INDEX('költségosztó értékek'!$H$2:$T$1576,MATCH('18.7.2.1.'!$R28,'költségosztó értékek'!$H$2:$H$1576,0),V$18)-INDEX('költségosztó értékek'!$H$2:$T$1576,MATCH('18.7.2.1.'!$R28,'költségosztó értékek'!$H$2:$H$1576,0),U$18)</f>
        <v>0</v>
      </c>
      <c r="W28" s="78">
        <f>INDEX('költségosztó értékek'!$H$2:$T$1576,MATCH('18.7.2.1.'!$R28,'költségosztó értékek'!$H$2:$H$1576,0),W$18)-INDEX('költségosztó értékek'!$H$2:$T$1576,MATCH('18.7.2.1.'!$R28,'költségosztó értékek'!$H$2:$H$1576,0),V$18)</f>
        <v>0</v>
      </c>
      <c r="X28" s="78">
        <f>INDEX('költségosztó értékek'!$H$2:$T$1576,MATCH('18.7.2.1.'!$R28,'költségosztó értékek'!$H$2:$H$1576,0),X$18)-INDEX('költségosztó értékek'!$H$2:$T$1576,MATCH('18.7.2.1.'!$R28,'költségosztó értékek'!$H$2:$H$1576,0),W$18)</f>
        <v>0</v>
      </c>
      <c r="Y28" s="78">
        <f>INDEX('költségosztó értékek'!$H$2:$T$1576,MATCH('18.7.2.1.'!$R28,'költségosztó értékek'!$H$2:$H$1576,0),Y$18)-INDEX('költségosztó értékek'!$H$2:$T$1576,MATCH('18.7.2.1.'!$R28,'költségosztó értékek'!$H$2:$H$1576,0),X$18)</f>
        <v>0</v>
      </c>
      <c r="Z28" s="78">
        <f>INDEX('költségosztó értékek'!$H$2:$T$1576,MATCH('18.7.2.1.'!$R28,'költségosztó értékek'!$H$2:$H$1576,0),Z$18)-INDEX('költségosztó értékek'!$H$2:$T$1576,MATCH('18.7.2.1.'!$R28,'költségosztó értékek'!$H$2:$H$1576,0),Y$18)</f>
        <v>0</v>
      </c>
      <c r="AA28" s="78" t="e">
        <f>INDEX('költségosztó értékek'!$H$2:$T$1576,MATCH('18.7.2.1.'!$R28,'költségosztó értékek'!$H$2:$H$1576,0),AA$18)-INDEX('költségosztó értékek'!$H$2:$T$1576,MATCH('18.7.2.1.'!$R28,'költségosztó értékek'!$H$2:$H$1576,0),Z$18)</f>
        <v>#VALUE!</v>
      </c>
      <c r="AB28" s="78" t="e">
        <f>INDEX('költségosztó értékek'!$H$2:$T$1576,MATCH('18.7.2.1.'!$R28,'költségosztó értékek'!$H$2:$H$1576,0),AB$18)-INDEX('költségosztó értékek'!$H$2:$T$1576,MATCH('18.7.2.1.'!$R28,'költségosztó értékek'!$H$2:$H$1576,0),AA$18)</f>
        <v>#VALUE!</v>
      </c>
      <c r="AC28" s="78">
        <f>INDEX('költségosztó értékek'!$H$2:$T$1576,MATCH('18.7.2.1.'!$R28,'költségosztó értékek'!$H$2:$H$1576,0),AC$18)-INDEX('költségosztó értékek'!$H$2:$T$1576,MATCH('18.7.2.1.'!$R28,'költségosztó értékek'!$H$2:$H$1576,0),AB$18)</f>
        <v>0</v>
      </c>
      <c r="AD28" s="78">
        <f>INDEX('költségosztó értékek'!$H$2:$T$1576,MATCH('18.7.2.1.'!$R28,'költségosztó értékek'!$H$2:$H$1576,0),AD$18)-INDEX('költségosztó értékek'!$H$2:$T$1576,MATCH('18.7.2.1.'!$R28,'költségosztó értékek'!$H$2:$H$1576,0),AC$18)</f>
        <v>0</v>
      </c>
      <c r="AE28" s="78" t="e">
        <f t="shared" si="8"/>
        <v>#VALUE!</v>
      </c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</row>
    <row r="29" spans="2:42" s="36" customFormat="1" ht="13.5" thickBot="1" x14ac:dyDescent="0.25">
      <c r="B29"/>
      <c r="C29" s="33"/>
      <c r="D29" s="34" t="str">
        <f t="shared" si="3"/>
        <v/>
      </c>
      <c r="E29" s="34" t="str">
        <f t="shared" si="4"/>
        <v/>
      </c>
      <c r="F29" s="34"/>
      <c r="G29" s="34"/>
      <c r="H29" s="35"/>
      <c r="I29"/>
      <c r="L29" s="78"/>
      <c r="M29" s="78"/>
      <c r="N29" s="78" t="s">
        <v>153</v>
      </c>
      <c r="O29" s="78" t="s">
        <v>154</v>
      </c>
      <c r="P29" s="78"/>
      <c r="Q29" s="78">
        <f t="shared" si="7"/>
        <v>10</v>
      </c>
      <c r="R29" s="78" t="str">
        <f>IF(IFERROR(INDEX('költségosztó értékek'!$C$2:$T$1539,MATCH(CONCATENATE($S$5,"-költségmegosztó ",Q29),'költségosztó értékek'!$G$2:$G$1539,0),6),0)=0,"",INDEX('költségosztó értékek'!$C$2:$T$1539,MATCH(CONCATENATE($S$5,"-költségmegosztó ",Q29),'költségosztó értékek'!$G$2:$G$1539,0),6))</f>
        <v/>
      </c>
      <c r="S29" s="78">
        <f>INDEX('költségosztó értékek'!$H$2:$T$1576,MATCH('18.7.2.1.'!$R29,'költségosztó értékek'!$H$2:$H$1576,0),S$18)</f>
        <v>0</v>
      </c>
      <c r="T29" s="78">
        <f>INDEX('költségosztó értékek'!$H$2:$T$1576,MATCH('18.7.2.1.'!$R29,'költségosztó értékek'!$H$2:$H$1576,0),T$18)-INDEX('költségosztó értékek'!$H$2:$T$1576,MATCH('18.7.2.1.'!$R29,'költségosztó értékek'!$H$2:$H$1576,0),S$18)</f>
        <v>0</v>
      </c>
      <c r="U29" s="78">
        <f>INDEX('költségosztó értékek'!$H$2:$T$1576,MATCH('18.7.2.1.'!$R29,'költségosztó értékek'!$H$2:$H$1576,0),U$18)-INDEX('költségosztó értékek'!$H$2:$T$1576,MATCH('18.7.2.1.'!$R29,'költségosztó értékek'!$H$2:$H$1576,0),T$18)</f>
        <v>0</v>
      </c>
      <c r="V29" s="78">
        <f>INDEX('költségosztó értékek'!$H$2:$T$1576,MATCH('18.7.2.1.'!$R29,'költségosztó értékek'!$H$2:$H$1576,0),V$18)-INDEX('költségosztó értékek'!$H$2:$T$1576,MATCH('18.7.2.1.'!$R29,'költségosztó értékek'!$H$2:$H$1576,0),U$18)</f>
        <v>0</v>
      </c>
      <c r="W29" s="78">
        <f>INDEX('költségosztó értékek'!$H$2:$T$1576,MATCH('18.7.2.1.'!$R29,'költségosztó értékek'!$H$2:$H$1576,0),W$18)-INDEX('költségosztó értékek'!$H$2:$T$1576,MATCH('18.7.2.1.'!$R29,'költségosztó értékek'!$H$2:$H$1576,0),V$18)</f>
        <v>0</v>
      </c>
      <c r="X29" s="78">
        <f>INDEX('költségosztó értékek'!$H$2:$T$1576,MATCH('18.7.2.1.'!$R29,'költségosztó értékek'!$H$2:$H$1576,0),X$18)-INDEX('költségosztó értékek'!$H$2:$T$1576,MATCH('18.7.2.1.'!$R29,'költségosztó értékek'!$H$2:$H$1576,0),W$18)</f>
        <v>0</v>
      </c>
      <c r="Y29" s="78">
        <f>INDEX('költségosztó értékek'!$H$2:$T$1576,MATCH('18.7.2.1.'!$R29,'költségosztó értékek'!$H$2:$H$1576,0),Y$18)-INDEX('költségosztó értékek'!$H$2:$T$1576,MATCH('18.7.2.1.'!$R29,'költségosztó értékek'!$H$2:$H$1576,0),X$18)</f>
        <v>0</v>
      </c>
      <c r="Z29" s="78">
        <f>INDEX('költségosztó értékek'!$H$2:$T$1576,MATCH('18.7.2.1.'!$R29,'költségosztó értékek'!$H$2:$H$1576,0),Z$18)-INDEX('költségosztó értékek'!$H$2:$T$1576,MATCH('18.7.2.1.'!$R29,'költségosztó értékek'!$H$2:$H$1576,0),Y$18)</f>
        <v>0</v>
      </c>
      <c r="AA29" s="78" t="e">
        <f>INDEX('költségosztó értékek'!$H$2:$T$1576,MATCH('18.7.2.1.'!$R29,'költségosztó értékek'!$H$2:$H$1576,0),AA$18)-INDEX('költségosztó értékek'!$H$2:$T$1576,MATCH('18.7.2.1.'!$R29,'költségosztó értékek'!$H$2:$H$1576,0),Z$18)</f>
        <v>#VALUE!</v>
      </c>
      <c r="AB29" s="78" t="e">
        <f>INDEX('költségosztó értékek'!$H$2:$T$1576,MATCH('18.7.2.1.'!$R29,'költségosztó értékek'!$H$2:$H$1576,0),AB$18)-INDEX('költségosztó értékek'!$H$2:$T$1576,MATCH('18.7.2.1.'!$R29,'költségosztó értékek'!$H$2:$H$1576,0),AA$18)</f>
        <v>#VALUE!</v>
      </c>
      <c r="AC29" s="78">
        <f>INDEX('költségosztó értékek'!$H$2:$T$1576,MATCH('18.7.2.1.'!$R29,'költségosztó értékek'!$H$2:$H$1576,0),AC$18)-INDEX('költségosztó értékek'!$H$2:$T$1576,MATCH('18.7.2.1.'!$R29,'költségosztó értékek'!$H$2:$H$1576,0),AB$18)</f>
        <v>0</v>
      </c>
      <c r="AD29" s="78">
        <f>INDEX('költségosztó értékek'!$H$2:$T$1576,MATCH('18.7.2.1.'!$R29,'költségosztó értékek'!$H$2:$H$1576,0),AD$18)-INDEX('költségosztó értékek'!$H$2:$T$1576,MATCH('18.7.2.1.'!$R29,'költségosztó értékek'!$H$2:$H$1576,0),AC$18)</f>
        <v>0</v>
      </c>
      <c r="AE29" s="78" t="e">
        <f t="shared" si="8"/>
        <v>#VALUE!</v>
      </c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</row>
    <row r="30" spans="2:42" s="36" customFormat="1" ht="13.5" thickBot="1" x14ac:dyDescent="0.25">
      <c r="B30"/>
      <c r="C30" s="33"/>
      <c r="D30" s="34" t="str">
        <f t="shared" si="3"/>
        <v/>
      </c>
      <c r="E30" s="34" t="str">
        <f t="shared" si="4"/>
        <v/>
      </c>
      <c r="F30" s="34"/>
      <c r="G30" s="34"/>
      <c r="H30" s="35"/>
      <c r="I30"/>
      <c r="L30" s="78"/>
      <c r="M30" s="78"/>
      <c r="N30" s="78" t="s">
        <v>143</v>
      </c>
      <c r="O30" s="78" t="s">
        <v>144</v>
      </c>
      <c r="P30" s="78"/>
      <c r="Q30" s="78">
        <f t="shared" si="7"/>
        <v>11</v>
      </c>
      <c r="R30" s="78" t="str">
        <f>IF(IFERROR(INDEX('költségosztó értékek'!$C$2:$T$1539,MATCH(CONCATENATE($S$5,"-költségmegosztó ",Q30),'költségosztó értékek'!$G$2:$G$1539,0),6),0)=0,"",INDEX('költségosztó értékek'!$C$2:$T$1539,MATCH(CONCATENATE($S$5,"-költségmegosztó ",Q30),'költségosztó értékek'!$G$2:$G$1539,0),6))</f>
        <v/>
      </c>
      <c r="S30" s="78">
        <f>INDEX('költségosztó értékek'!$H$2:$T$1576,MATCH('18.7.2.1.'!$R30,'költségosztó értékek'!$H$2:$H$1576,0),S$18)</f>
        <v>0</v>
      </c>
      <c r="T30" s="78">
        <f>INDEX('költségosztó értékek'!$H$2:$T$1576,MATCH('18.7.2.1.'!$R30,'költségosztó értékek'!$H$2:$H$1576,0),T$18)-INDEX('költségosztó értékek'!$H$2:$T$1576,MATCH('18.7.2.1.'!$R30,'költségosztó értékek'!$H$2:$H$1576,0),S$18)</f>
        <v>0</v>
      </c>
      <c r="U30" s="78">
        <f>INDEX('költségosztó értékek'!$H$2:$T$1576,MATCH('18.7.2.1.'!$R30,'költségosztó értékek'!$H$2:$H$1576,0),U$18)-INDEX('költségosztó értékek'!$H$2:$T$1576,MATCH('18.7.2.1.'!$R30,'költségosztó értékek'!$H$2:$H$1576,0),T$18)</f>
        <v>0</v>
      </c>
      <c r="V30" s="78">
        <f>INDEX('költségosztó értékek'!$H$2:$T$1576,MATCH('18.7.2.1.'!$R30,'költségosztó értékek'!$H$2:$H$1576,0),V$18)-INDEX('költségosztó értékek'!$H$2:$T$1576,MATCH('18.7.2.1.'!$R30,'költségosztó értékek'!$H$2:$H$1576,0),U$18)</f>
        <v>0</v>
      </c>
      <c r="W30" s="78">
        <f>INDEX('költségosztó értékek'!$H$2:$T$1576,MATCH('18.7.2.1.'!$R30,'költségosztó értékek'!$H$2:$H$1576,0),W$18)-INDEX('költségosztó értékek'!$H$2:$T$1576,MATCH('18.7.2.1.'!$R30,'költségosztó értékek'!$H$2:$H$1576,0),V$18)</f>
        <v>0</v>
      </c>
      <c r="X30" s="78">
        <f>INDEX('költségosztó értékek'!$H$2:$T$1576,MATCH('18.7.2.1.'!$R30,'költségosztó értékek'!$H$2:$H$1576,0),X$18)-INDEX('költségosztó értékek'!$H$2:$T$1576,MATCH('18.7.2.1.'!$R30,'költségosztó értékek'!$H$2:$H$1576,0),W$18)</f>
        <v>0</v>
      </c>
      <c r="Y30" s="78">
        <f>INDEX('költségosztó értékek'!$H$2:$T$1576,MATCH('18.7.2.1.'!$R30,'költségosztó értékek'!$H$2:$H$1576,0),Y$18)-INDEX('költségosztó értékek'!$H$2:$T$1576,MATCH('18.7.2.1.'!$R30,'költségosztó értékek'!$H$2:$H$1576,0),X$18)</f>
        <v>0</v>
      </c>
      <c r="Z30" s="78">
        <f>INDEX('költségosztó értékek'!$H$2:$T$1576,MATCH('18.7.2.1.'!$R30,'költségosztó értékek'!$H$2:$H$1576,0),Z$18)-INDEX('költségosztó értékek'!$H$2:$T$1576,MATCH('18.7.2.1.'!$R30,'költségosztó értékek'!$H$2:$H$1576,0),Y$18)</f>
        <v>0</v>
      </c>
      <c r="AA30" s="78" t="e">
        <f>INDEX('költségosztó értékek'!$H$2:$T$1576,MATCH('18.7.2.1.'!$R30,'költségosztó értékek'!$H$2:$H$1576,0),AA$18)-INDEX('költségosztó értékek'!$H$2:$T$1576,MATCH('18.7.2.1.'!$R30,'költségosztó értékek'!$H$2:$H$1576,0),Z$18)</f>
        <v>#VALUE!</v>
      </c>
      <c r="AB30" s="78" t="e">
        <f>INDEX('költségosztó értékek'!$H$2:$T$1576,MATCH('18.7.2.1.'!$R30,'költségosztó értékek'!$H$2:$H$1576,0),AB$18)-INDEX('költségosztó értékek'!$H$2:$T$1576,MATCH('18.7.2.1.'!$R30,'költségosztó értékek'!$H$2:$H$1576,0),AA$18)</f>
        <v>#VALUE!</v>
      </c>
      <c r="AC30" s="78">
        <f>INDEX('költségosztó értékek'!$H$2:$T$1576,MATCH('18.7.2.1.'!$R30,'költségosztó értékek'!$H$2:$H$1576,0),AC$18)-INDEX('költségosztó értékek'!$H$2:$T$1576,MATCH('18.7.2.1.'!$R30,'költségosztó értékek'!$H$2:$H$1576,0),AB$18)</f>
        <v>0</v>
      </c>
      <c r="AD30" s="78">
        <f>INDEX('költségosztó értékek'!$H$2:$T$1576,MATCH('18.7.2.1.'!$R30,'költségosztó értékek'!$H$2:$H$1576,0),AD$18)-INDEX('költségosztó értékek'!$H$2:$T$1576,MATCH('18.7.2.1.'!$R30,'költségosztó értékek'!$H$2:$H$1576,0),AC$18)</f>
        <v>0</v>
      </c>
      <c r="AE30" s="78" t="e">
        <f t="shared" si="8"/>
        <v>#VALUE!</v>
      </c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</row>
    <row r="31" spans="2:42" s="36" customFormat="1" ht="13.5" thickBot="1" x14ac:dyDescent="0.25">
      <c r="B31"/>
      <c r="C31" s="33"/>
      <c r="D31" s="34" t="str">
        <f t="shared" si="3"/>
        <v/>
      </c>
      <c r="E31" s="34" t="str">
        <f t="shared" si="4"/>
        <v/>
      </c>
      <c r="F31" s="34"/>
      <c r="G31" s="34"/>
      <c r="H31" s="35"/>
      <c r="I31"/>
      <c r="L31" s="78"/>
      <c r="M31" s="78"/>
      <c r="N31" s="78" t="s">
        <v>24</v>
      </c>
      <c r="O31" s="78" t="s">
        <v>25</v>
      </c>
      <c r="P31" s="78"/>
      <c r="Q31" s="78">
        <f t="shared" si="7"/>
        <v>12</v>
      </c>
      <c r="R31" s="78" t="str">
        <f>IF(IFERROR(INDEX('költségosztó értékek'!$C$2:$T$1539,MATCH(CONCATENATE($S$5,"-költségmegosztó ",Q31),'költségosztó értékek'!$G$2:$G$1539,0),6),0)=0,"",INDEX('költségosztó értékek'!$C$2:$T$1539,MATCH(CONCATENATE($S$5,"-költségmegosztó ",Q31),'költségosztó értékek'!$G$2:$G$1539,0),6))</f>
        <v/>
      </c>
      <c r="S31" s="78">
        <f>INDEX('költségosztó értékek'!$H$2:$T$1576,MATCH('18.7.2.1.'!$R31,'költségosztó értékek'!$H$2:$H$1576,0),S$18)</f>
        <v>0</v>
      </c>
      <c r="T31" s="78">
        <f>INDEX('költségosztó értékek'!$H$2:$T$1576,MATCH('18.7.2.1.'!$R31,'költségosztó értékek'!$H$2:$H$1576,0),T$18)-INDEX('költségosztó értékek'!$H$2:$T$1576,MATCH('18.7.2.1.'!$R31,'költségosztó értékek'!$H$2:$H$1576,0),S$18)</f>
        <v>0</v>
      </c>
      <c r="U31" s="78">
        <f>INDEX('költségosztó értékek'!$H$2:$T$1576,MATCH('18.7.2.1.'!$R31,'költségosztó értékek'!$H$2:$H$1576,0),U$18)-INDEX('költségosztó értékek'!$H$2:$T$1576,MATCH('18.7.2.1.'!$R31,'költségosztó értékek'!$H$2:$H$1576,0),T$18)</f>
        <v>0</v>
      </c>
      <c r="V31" s="78">
        <f>INDEX('költségosztó értékek'!$H$2:$T$1576,MATCH('18.7.2.1.'!$R31,'költségosztó értékek'!$H$2:$H$1576,0),V$18)-INDEX('költségosztó értékek'!$H$2:$T$1576,MATCH('18.7.2.1.'!$R31,'költségosztó értékek'!$H$2:$H$1576,0),U$18)</f>
        <v>0</v>
      </c>
      <c r="W31" s="78">
        <f>INDEX('költségosztó értékek'!$H$2:$T$1576,MATCH('18.7.2.1.'!$R31,'költségosztó értékek'!$H$2:$H$1576,0),W$18)-INDEX('költségosztó értékek'!$H$2:$T$1576,MATCH('18.7.2.1.'!$R31,'költségosztó értékek'!$H$2:$H$1576,0),V$18)</f>
        <v>0</v>
      </c>
      <c r="X31" s="78">
        <f>INDEX('költségosztó értékek'!$H$2:$T$1576,MATCH('18.7.2.1.'!$R31,'költségosztó értékek'!$H$2:$H$1576,0),X$18)-INDEX('költségosztó értékek'!$H$2:$T$1576,MATCH('18.7.2.1.'!$R31,'költségosztó értékek'!$H$2:$H$1576,0),W$18)</f>
        <v>0</v>
      </c>
      <c r="Y31" s="78">
        <f>INDEX('költségosztó értékek'!$H$2:$T$1576,MATCH('18.7.2.1.'!$R31,'költségosztó értékek'!$H$2:$H$1576,0),Y$18)-INDEX('költségosztó értékek'!$H$2:$T$1576,MATCH('18.7.2.1.'!$R31,'költségosztó értékek'!$H$2:$H$1576,0),X$18)</f>
        <v>0</v>
      </c>
      <c r="Z31" s="78">
        <f>INDEX('költségosztó értékek'!$H$2:$T$1576,MATCH('18.7.2.1.'!$R31,'költségosztó értékek'!$H$2:$H$1576,0),Z$18)-INDEX('költségosztó értékek'!$H$2:$T$1576,MATCH('18.7.2.1.'!$R31,'költségosztó értékek'!$H$2:$H$1576,0),Y$18)</f>
        <v>0</v>
      </c>
      <c r="AA31" s="78" t="e">
        <f>INDEX('költségosztó értékek'!$H$2:$T$1576,MATCH('18.7.2.1.'!$R31,'költségosztó értékek'!$H$2:$H$1576,0),AA$18)-INDEX('költségosztó értékek'!$H$2:$T$1576,MATCH('18.7.2.1.'!$R31,'költségosztó értékek'!$H$2:$H$1576,0),Z$18)</f>
        <v>#VALUE!</v>
      </c>
      <c r="AB31" s="78" t="e">
        <f>INDEX('költségosztó értékek'!$H$2:$T$1576,MATCH('18.7.2.1.'!$R31,'költségosztó értékek'!$H$2:$H$1576,0),AB$18)-INDEX('költségosztó értékek'!$H$2:$T$1576,MATCH('18.7.2.1.'!$R31,'költségosztó értékek'!$H$2:$H$1576,0),AA$18)</f>
        <v>#VALUE!</v>
      </c>
      <c r="AC31" s="78">
        <f>INDEX('költségosztó értékek'!$H$2:$T$1576,MATCH('18.7.2.1.'!$R31,'költségosztó értékek'!$H$2:$H$1576,0),AC$18)-INDEX('költségosztó értékek'!$H$2:$T$1576,MATCH('18.7.2.1.'!$R31,'költségosztó értékek'!$H$2:$H$1576,0),AB$18)</f>
        <v>0</v>
      </c>
      <c r="AD31" s="78">
        <f>INDEX('költségosztó értékek'!$H$2:$T$1576,MATCH('18.7.2.1.'!$R31,'költségosztó értékek'!$H$2:$H$1576,0),AD$18)-INDEX('költségosztó értékek'!$H$2:$T$1576,MATCH('18.7.2.1.'!$R31,'költségosztó értékek'!$H$2:$H$1576,0),AC$18)</f>
        <v>0</v>
      </c>
      <c r="AE31" s="78" t="e">
        <f t="shared" si="8"/>
        <v>#VALUE!</v>
      </c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</row>
    <row r="32" spans="2:42" s="36" customFormat="1" ht="13.5" thickBot="1" x14ac:dyDescent="0.25">
      <c r="B32"/>
      <c r="C32" s="33"/>
      <c r="D32" s="34" t="str">
        <f t="shared" si="3"/>
        <v/>
      </c>
      <c r="E32" s="34" t="str">
        <f t="shared" si="4"/>
        <v/>
      </c>
      <c r="F32" s="34"/>
      <c r="G32" s="34"/>
      <c r="H32" s="35"/>
      <c r="I32"/>
      <c r="L32" s="78"/>
      <c r="M32" s="78"/>
      <c r="N32" s="78" t="s">
        <v>10</v>
      </c>
      <c r="O32" s="78" t="s">
        <v>11</v>
      </c>
      <c r="P32" s="78"/>
      <c r="Q32" s="78">
        <f t="shared" si="7"/>
        <v>13</v>
      </c>
      <c r="R32" s="78" t="str">
        <f>IF(IFERROR(INDEX('költségosztó értékek'!$C$2:$T$1539,MATCH(CONCATENATE($S$5,"-költségmegosztó ",Q32),'költségosztó értékek'!$G$2:$G$1539,0),6),0)=0,"",INDEX('költségosztó értékek'!$C$2:$T$1539,MATCH(CONCATENATE($S$5,"-költségmegosztó ",Q32),'költségosztó értékek'!$G$2:$G$1539,0),6))</f>
        <v/>
      </c>
      <c r="S32" s="78">
        <f>INDEX('költségosztó értékek'!$H$2:$T$1576,MATCH('18.7.2.1.'!$R32,'költségosztó értékek'!$H$2:$H$1576,0),S$18)</f>
        <v>0</v>
      </c>
      <c r="T32" s="78">
        <f>INDEX('költségosztó értékek'!$H$2:$T$1576,MATCH('18.7.2.1.'!$R32,'költségosztó értékek'!$H$2:$H$1576,0),T$18)-INDEX('költségosztó értékek'!$H$2:$T$1576,MATCH('18.7.2.1.'!$R32,'költségosztó értékek'!$H$2:$H$1576,0),S$18)</f>
        <v>0</v>
      </c>
      <c r="U32" s="78">
        <f>INDEX('költségosztó értékek'!$H$2:$T$1576,MATCH('18.7.2.1.'!$R32,'költségosztó értékek'!$H$2:$H$1576,0),U$18)-INDEX('költségosztó értékek'!$H$2:$T$1576,MATCH('18.7.2.1.'!$R32,'költségosztó értékek'!$H$2:$H$1576,0),T$18)</f>
        <v>0</v>
      </c>
      <c r="V32" s="78">
        <f>INDEX('költségosztó értékek'!$H$2:$T$1576,MATCH('18.7.2.1.'!$R32,'költségosztó értékek'!$H$2:$H$1576,0),V$18)-INDEX('költségosztó értékek'!$H$2:$T$1576,MATCH('18.7.2.1.'!$R32,'költségosztó értékek'!$H$2:$H$1576,0),U$18)</f>
        <v>0</v>
      </c>
      <c r="W32" s="78">
        <f>INDEX('költségosztó értékek'!$H$2:$T$1576,MATCH('18.7.2.1.'!$R32,'költségosztó értékek'!$H$2:$H$1576,0),W$18)-INDEX('költségosztó értékek'!$H$2:$T$1576,MATCH('18.7.2.1.'!$R32,'költségosztó értékek'!$H$2:$H$1576,0),V$18)</f>
        <v>0</v>
      </c>
      <c r="X32" s="78">
        <f>INDEX('költségosztó értékek'!$H$2:$T$1576,MATCH('18.7.2.1.'!$R32,'költségosztó értékek'!$H$2:$H$1576,0),X$18)-INDEX('költségosztó értékek'!$H$2:$T$1576,MATCH('18.7.2.1.'!$R32,'költségosztó értékek'!$H$2:$H$1576,0),W$18)</f>
        <v>0</v>
      </c>
      <c r="Y32" s="78">
        <f>INDEX('költségosztó értékek'!$H$2:$T$1576,MATCH('18.7.2.1.'!$R32,'költségosztó értékek'!$H$2:$H$1576,0),Y$18)-INDEX('költségosztó értékek'!$H$2:$T$1576,MATCH('18.7.2.1.'!$R32,'költségosztó értékek'!$H$2:$H$1576,0),X$18)</f>
        <v>0</v>
      </c>
      <c r="Z32" s="78">
        <f>INDEX('költségosztó értékek'!$H$2:$T$1576,MATCH('18.7.2.1.'!$R32,'költségosztó értékek'!$H$2:$H$1576,0),Z$18)-INDEX('költségosztó értékek'!$H$2:$T$1576,MATCH('18.7.2.1.'!$R32,'költségosztó értékek'!$H$2:$H$1576,0),Y$18)</f>
        <v>0</v>
      </c>
      <c r="AA32" s="78" t="e">
        <f>INDEX('költségosztó értékek'!$H$2:$T$1576,MATCH('18.7.2.1.'!$R32,'költségosztó értékek'!$H$2:$H$1576,0),AA$18)-INDEX('költségosztó értékek'!$H$2:$T$1576,MATCH('18.7.2.1.'!$R32,'költségosztó értékek'!$H$2:$H$1576,0),Z$18)</f>
        <v>#VALUE!</v>
      </c>
      <c r="AB32" s="78" t="e">
        <f>INDEX('költségosztó értékek'!$H$2:$T$1576,MATCH('18.7.2.1.'!$R32,'költségosztó értékek'!$H$2:$H$1576,0),AB$18)-INDEX('költségosztó értékek'!$H$2:$T$1576,MATCH('18.7.2.1.'!$R32,'költségosztó értékek'!$H$2:$H$1576,0),AA$18)</f>
        <v>#VALUE!</v>
      </c>
      <c r="AC32" s="78">
        <f>INDEX('költségosztó értékek'!$H$2:$T$1576,MATCH('18.7.2.1.'!$R32,'költségosztó értékek'!$H$2:$H$1576,0),AC$18)-INDEX('költségosztó értékek'!$H$2:$T$1576,MATCH('18.7.2.1.'!$R32,'költségosztó értékek'!$H$2:$H$1576,0),AB$18)</f>
        <v>0</v>
      </c>
      <c r="AD32" s="78">
        <f>INDEX('költségosztó értékek'!$H$2:$T$1576,MATCH('18.7.2.1.'!$R32,'költségosztó értékek'!$H$2:$H$1576,0),AD$18)-INDEX('költségosztó értékek'!$H$2:$T$1576,MATCH('18.7.2.1.'!$R32,'költségosztó értékek'!$H$2:$H$1576,0),AC$18)</f>
        <v>0</v>
      </c>
      <c r="AE32" s="78" t="e">
        <f t="shared" si="8"/>
        <v>#VALUE!</v>
      </c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</row>
    <row r="33" spans="2:42" s="36" customFormat="1" ht="13.5" thickBot="1" x14ac:dyDescent="0.25">
      <c r="B33"/>
      <c r="C33" s="33"/>
      <c r="D33" s="34" t="str">
        <f t="shared" si="3"/>
        <v/>
      </c>
      <c r="E33" s="34" t="str">
        <f t="shared" si="4"/>
        <v/>
      </c>
      <c r="F33" s="34"/>
      <c r="G33" s="34"/>
      <c r="H33" s="35"/>
      <c r="I33"/>
      <c r="L33" s="78"/>
      <c r="M33" s="78"/>
      <c r="N33" s="78" t="s">
        <v>502</v>
      </c>
      <c r="O33" s="78" t="s">
        <v>503</v>
      </c>
      <c r="P33" s="78"/>
      <c r="Q33" s="78">
        <f t="shared" si="7"/>
        <v>14</v>
      </c>
      <c r="R33" s="78" t="str">
        <f>IF(IFERROR(INDEX('költségosztó értékek'!$C$2:$T$1539,MATCH(CONCATENATE($S$5,"-költségmegosztó ",Q33),'költségosztó értékek'!$G$2:$G$1539,0),6),0)=0,"",INDEX('költségosztó értékek'!$C$2:$T$1539,MATCH(CONCATENATE($S$5,"-költségmegosztó ",Q33),'költségosztó értékek'!$G$2:$G$1539,0),6))</f>
        <v/>
      </c>
      <c r="S33" s="78">
        <f>INDEX('költségosztó értékek'!$H$2:$T$1576,MATCH('18.7.2.1.'!$R33,'költségosztó értékek'!$H$2:$H$1576,0),S$18)</f>
        <v>0</v>
      </c>
      <c r="T33" s="78">
        <f>INDEX('költségosztó értékek'!$H$2:$T$1576,MATCH('18.7.2.1.'!$R33,'költségosztó értékek'!$H$2:$H$1576,0),T$18)-INDEX('költségosztó értékek'!$H$2:$T$1576,MATCH('18.7.2.1.'!$R33,'költségosztó értékek'!$H$2:$H$1576,0),S$18)</f>
        <v>0</v>
      </c>
      <c r="U33" s="78">
        <f>INDEX('költségosztó értékek'!$H$2:$T$1576,MATCH('18.7.2.1.'!$R33,'költségosztó értékek'!$H$2:$H$1576,0),U$18)-INDEX('költségosztó értékek'!$H$2:$T$1576,MATCH('18.7.2.1.'!$R33,'költségosztó értékek'!$H$2:$H$1576,0),T$18)</f>
        <v>0</v>
      </c>
      <c r="V33" s="78">
        <f>INDEX('költségosztó értékek'!$H$2:$T$1576,MATCH('18.7.2.1.'!$R33,'költségosztó értékek'!$H$2:$H$1576,0),V$18)-INDEX('költségosztó értékek'!$H$2:$T$1576,MATCH('18.7.2.1.'!$R33,'költségosztó értékek'!$H$2:$H$1576,0),U$18)</f>
        <v>0</v>
      </c>
      <c r="W33" s="78">
        <f>INDEX('költségosztó értékek'!$H$2:$T$1576,MATCH('18.7.2.1.'!$R33,'költségosztó értékek'!$H$2:$H$1576,0),W$18)-INDEX('költségosztó értékek'!$H$2:$T$1576,MATCH('18.7.2.1.'!$R33,'költségosztó értékek'!$H$2:$H$1576,0),V$18)</f>
        <v>0</v>
      </c>
      <c r="X33" s="78">
        <f>INDEX('költségosztó értékek'!$H$2:$T$1576,MATCH('18.7.2.1.'!$R33,'költségosztó értékek'!$H$2:$H$1576,0),X$18)-INDEX('költségosztó értékek'!$H$2:$T$1576,MATCH('18.7.2.1.'!$R33,'költségosztó értékek'!$H$2:$H$1576,0),W$18)</f>
        <v>0</v>
      </c>
      <c r="Y33" s="78">
        <f>INDEX('költségosztó értékek'!$H$2:$T$1576,MATCH('18.7.2.1.'!$R33,'költségosztó értékek'!$H$2:$H$1576,0),Y$18)-INDEX('költségosztó értékek'!$H$2:$T$1576,MATCH('18.7.2.1.'!$R33,'költségosztó értékek'!$H$2:$H$1576,0),X$18)</f>
        <v>0</v>
      </c>
      <c r="Z33" s="78">
        <f>INDEX('költségosztó értékek'!$H$2:$T$1576,MATCH('18.7.2.1.'!$R33,'költségosztó értékek'!$H$2:$H$1576,0),Z$18)-INDEX('költségosztó értékek'!$H$2:$T$1576,MATCH('18.7.2.1.'!$R33,'költségosztó értékek'!$H$2:$H$1576,0),Y$18)</f>
        <v>0</v>
      </c>
      <c r="AA33" s="78" t="e">
        <f>INDEX('költségosztó értékek'!$H$2:$T$1576,MATCH('18.7.2.1.'!$R33,'költségosztó értékek'!$H$2:$H$1576,0),AA$18)-INDEX('költségosztó értékek'!$H$2:$T$1576,MATCH('18.7.2.1.'!$R33,'költségosztó értékek'!$H$2:$H$1576,0),Z$18)</f>
        <v>#VALUE!</v>
      </c>
      <c r="AB33" s="78" t="e">
        <f>INDEX('költségosztó értékek'!$H$2:$T$1576,MATCH('18.7.2.1.'!$R33,'költségosztó értékek'!$H$2:$H$1576,0),AB$18)-INDEX('költségosztó értékek'!$H$2:$T$1576,MATCH('18.7.2.1.'!$R33,'költségosztó értékek'!$H$2:$H$1576,0),AA$18)</f>
        <v>#VALUE!</v>
      </c>
      <c r="AC33" s="78">
        <f>INDEX('költségosztó értékek'!$H$2:$T$1576,MATCH('18.7.2.1.'!$R33,'költségosztó értékek'!$H$2:$H$1576,0),AC$18)-INDEX('költségosztó értékek'!$H$2:$T$1576,MATCH('18.7.2.1.'!$R33,'költségosztó értékek'!$H$2:$H$1576,0),AB$18)</f>
        <v>0</v>
      </c>
      <c r="AD33" s="78">
        <f>INDEX('költségosztó értékek'!$H$2:$T$1576,MATCH('18.7.2.1.'!$R33,'költségosztó értékek'!$H$2:$H$1576,0),AD$18)-INDEX('költségosztó értékek'!$H$2:$T$1576,MATCH('18.7.2.1.'!$R33,'költségosztó értékek'!$H$2:$H$1576,0),AC$18)</f>
        <v>0</v>
      </c>
      <c r="AE33" s="78" t="e">
        <f t="shared" si="8"/>
        <v>#VALUE!</v>
      </c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</row>
    <row r="34" spans="2:42" s="36" customFormat="1" ht="13.5" thickBot="1" x14ac:dyDescent="0.25">
      <c r="B34"/>
      <c r="C34" s="33"/>
      <c r="D34" s="34" t="str">
        <f t="shared" si="3"/>
        <v/>
      </c>
      <c r="E34" s="34" t="str">
        <f t="shared" si="4"/>
        <v/>
      </c>
      <c r="F34" s="34"/>
      <c r="G34" s="34"/>
      <c r="H34" s="35"/>
      <c r="I34"/>
      <c r="L34" s="78"/>
      <c r="M34" s="78"/>
      <c r="N34" s="78" t="s">
        <v>929</v>
      </c>
      <c r="O34" s="78" t="s">
        <v>930</v>
      </c>
      <c r="P34" s="78"/>
      <c r="Q34" s="78">
        <f t="shared" si="7"/>
        <v>15</v>
      </c>
      <c r="R34" s="78" t="str">
        <f>IF(IFERROR(INDEX('költségosztó értékek'!$C$2:$T$1539,MATCH(CONCATENATE($S$5,"-költségmegosztó ",Q34),'költségosztó értékek'!$G$2:$G$1539,0),6),0)=0,"",INDEX('költségosztó értékek'!$C$2:$T$1539,MATCH(CONCATENATE($S$5,"-költségmegosztó ",Q34),'költségosztó értékek'!$G$2:$G$1539,0),6))</f>
        <v/>
      </c>
      <c r="S34" s="78">
        <f>INDEX('költségosztó értékek'!$H$2:$T$1576,MATCH('18.7.2.1.'!$R34,'költségosztó értékek'!$H$2:$H$1576,0),S$18)</f>
        <v>0</v>
      </c>
      <c r="T34" s="78">
        <f>INDEX('költségosztó értékek'!$H$2:$T$1576,MATCH('18.7.2.1.'!$R34,'költségosztó értékek'!$H$2:$H$1576,0),T$18)-INDEX('költségosztó értékek'!$H$2:$T$1576,MATCH('18.7.2.1.'!$R34,'költségosztó értékek'!$H$2:$H$1576,0),S$18)</f>
        <v>0</v>
      </c>
      <c r="U34" s="78">
        <f>INDEX('költségosztó értékek'!$H$2:$T$1576,MATCH('18.7.2.1.'!$R34,'költségosztó értékek'!$H$2:$H$1576,0),U$18)-INDEX('költségosztó értékek'!$H$2:$T$1576,MATCH('18.7.2.1.'!$R34,'költségosztó értékek'!$H$2:$H$1576,0),T$18)</f>
        <v>0</v>
      </c>
      <c r="V34" s="78">
        <f>INDEX('költségosztó értékek'!$H$2:$T$1576,MATCH('18.7.2.1.'!$R34,'költségosztó értékek'!$H$2:$H$1576,0),V$18)-INDEX('költségosztó értékek'!$H$2:$T$1576,MATCH('18.7.2.1.'!$R34,'költségosztó értékek'!$H$2:$H$1576,0),U$18)</f>
        <v>0</v>
      </c>
      <c r="W34" s="78">
        <f>INDEX('költségosztó értékek'!$H$2:$T$1576,MATCH('18.7.2.1.'!$R34,'költségosztó értékek'!$H$2:$H$1576,0),W$18)-INDEX('költségosztó értékek'!$H$2:$T$1576,MATCH('18.7.2.1.'!$R34,'költségosztó értékek'!$H$2:$H$1576,0),V$18)</f>
        <v>0</v>
      </c>
      <c r="X34" s="78">
        <f>INDEX('költségosztó értékek'!$H$2:$T$1576,MATCH('18.7.2.1.'!$R34,'költségosztó értékek'!$H$2:$H$1576,0),X$18)-INDEX('költségosztó értékek'!$H$2:$T$1576,MATCH('18.7.2.1.'!$R34,'költségosztó értékek'!$H$2:$H$1576,0),W$18)</f>
        <v>0</v>
      </c>
      <c r="Y34" s="78">
        <f>INDEX('költségosztó értékek'!$H$2:$T$1576,MATCH('18.7.2.1.'!$R34,'költségosztó értékek'!$H$2:$H$1576,0),Y$18)-INDEX('költségosztó értékek'!$H$2:$T$1576,MATCH('18.7.2.1.'!$R34,'költségosztó értékek'!$H$2:$H$1576,0),X$18)</f>
        <v>0</v>
      </c>
      <c r="Z34" s="78">
        <f>INDEX('költségosztó értékek'!$H$2:$T$1576,MATCH('18.7.2.1.'!$R34,'költségosztó értékek'!$H$2:$H$1576,0),Z$18)-INDEX('költségosztó értékek'!$H$2:$T$1576,MATCH('18.7.2.1.'!$R34,'költségosztó értékek'!$H$2:$H$1576,0),Y$18)</f>
        <v>0</v>
      </c>
      <c r="AA34" s="78" t="e">
        <f>INDEX('költségosztó értékek'!$H$2:$T$1576,MATCH('18.7.2.1.'!$R34,'költségosztó értékek'!$H$2:$H$1576,0),AA$18)-INDEX('költségosztó értékek'!$H$2:$T$1576,MATCH('18.7.2.1.'!$R34,'költségosztó értékek'!$H$2:$H$1576,0),Z$18)</f>
        <v>#VALUE!</v>
      </c>
      <c r="AB34" s="78" t="e">
        <f>INDEX('költségosztó értékek'!$H$2:$T$1576,MATCH('18.7.2.1.'!$R34,'költségosztó értékek'!$H$2:$H$1576,0),AB$18)-INDEX('költségosztó értékek'!$H$2:$T$1576,MATCH('18.7.2.1.'!$R34,'költségosztó értékek'!$H$2:$H$1576,0),AA$18)</f>
        <v>#VALUE!</v>
      </c>
      <c r="AC34" s="78">
        <f>INDEX('költségosztó értékek'!$H$2:$T$1576,MATCH('18.7.2.1.'!$R34,'költségosztó értékek'!$H$2:$H$1576,0),AC$18)-INDEX('költségosztó értékek'!$H$2:$T$1576,MATCH('18.7.2.1.'!$R34,'költségosztó értékek'!$H$2:$H$1576,0),AB$18)</f>
        <v>0</v>
      </c>
      <c r="AD34" s="78">
        <f>INDEX('költségosztó értékek'!$H$2:$T$1576,MATCH('18.7.2.1.'!$R34,'költségosztó értékek'!$H$2:$H$1576,0),AD$18)-INDEX('költségosztó értékek'!$H$2:$T$1576,MATCH('18.7.2.1.'!$R34,'költségosztó értékek'!$H$2:$H$1576,0),AC$18)</f>
        <v>0</v>
      </c>
      <c r="AE34" s="78" t="e">
        <f t="shared" si="8"/>
        <v>#VALUE!</v>
      </c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</row>
    <row r="35" spans="2:42" s="36" customFormat="1" ht="13.5" thickBot="1" x14ac:dyDescent="0.25">
      <c r="B35"/>
      <c r="C35" s="33"/>
      <c r="D35" s="34" t="str">
        <f t="shared" si="3"/>
        <v/>
      </c>
      <c r="E35" s="34" t="str">
        <f t="shared" si="4"/>
        <v/>
      </c>
      <c r="F35" s="34"/>
      <c r="G35" s="34"/>
      <c r="H35" s="35"/>
      <c r="I35"/>
      <c r="L35" s="78"/>
      <c r="M35" s="78"/>
      <c r="N35" s="78" t="s">
        <v>260</v>
      </c>
      <c r="O35" s="78" t="s">
        <v>261</v>
      </c>
      <c r="P35" s="78"/>
      <c r="Q35" s="78">
        <f t="shared" si="7"/>
        <v>16</v>
      </c>
      <c r="R35" s="78" t="str">
        <f>IF(IFERROR(INDEX('költségosztó értékek'!$C$2:$T$1539,MATCH(CONCATENATE($S$5,"-költségmegosztó ",Q35),'költségosztó értékek'!$G$2:$G$1539,0),6),0)=0,"",INDEX('költségosztó értékek'!$C$2:$T$1539,MATCH(CONCATENATE($S$5,"-költségmegosztó ",Q35),'költségosztó értékek'!$G$2:$G$1539,0),6))</f>
        <v/>
      </c>
      <c r="S35" s="78">
        <f>INDEX('költségosztó értékek'!$H$2:$T$1576,MATCH('18.7.2.1.'!$R35,'költségosztó értékek'!$H$2:$H$1576,0),S$18)</f>
        <v>0</v>
      </c>
      <c r="T35" s="78">
        <f>INDEX('költségosztó értékek'!$H$2:$T$1576,MATCH('18.7.2.1.'!$R35,'költségosztó értékek'!$H$2:$H$1576,0),T$18)-INDEX('költségosztó értékek'!$H$2:$T$1576,MATCH('18.7.2.1.'!$R35,'költségosztó értékek'!$H$2:$H$1576,0),S$18)</f>
        <v>0</v>
      </c>
      <c r="U35" s="78">
        <f>INDEX('költségosztó értékek'!$H$2:$T$1576,MATCH('18.7.2.1.'!$R35,'költségosztó értékek'!$H$2:$H$1576,0),U$18)-INDEX('költségosztó értékek'!$H$2:$T$1576,MATCH('18.7.2.1.'!$R35,'költségosztó értékek'!$H$2:$H$1576,0),T$18)</f>
        <v>0</v>
      </c>
      <c r="V35" s="78">
        <f>INDEX('költségosztó értékek'!$H$2:$T$1576,MATCH('18.7.2.1.'!$R35,'költségosztó értékek'!$H$2:$H$1576,0),V$18)-INDEX('költségosztó értékek'!$H$2:$T$1576,MATCH('18.7.2.1.'!$R35,'költségosztó értékek'!$H$2:$H$1576,0),U$18)</f>
        <v>0</v>
      </c>
      <c r="W35" s="78">
        <f>INDEX('költségosztó értékek'!$H$2:$T$1576,MATCH('18.7.2.1.'!$R35,'költségosztó értékek'!$H$2:$H$1576,0),W$18)-INDEX('költségosztó értékek'!$H$2:$T$1576,MATCH('18.7.2.1.'!$R35,'költségosztó értékek'!$H$2:$H$1576,0),V$18)</f>
        <v>0</v>
      </c>
      <c r="X35" s="78">
        <f>INDEX('költségosztó értékek'!$H$2:$T$1576,MATCH('18.7.2.1.'!$R35,'költségosztó értékek'!$H$2:$H$1576,0),X$18)-INDEX('költségosztó értékek'!$H$2:$T$1576,MATCH('18.7.2.1.'!$R35,'költségosztó értékek'!$H$2:$H$1576,0),W$18)</f>
        <v>0</v>
      </c>
      <c r="Y35" s="78">
        <f>INDEX('költségosztó értékek'!$H$2:$T$1576,MATCH('18.7.2.1.'!$R35,'költségosztó értékek'!$H$2:$H$1576,0),Y$18)-INDEX('költségosztó értékek'!$H$2:$T$1576,MATCH('18.7.2.1.'!$R35,'költségosztó értékek'!$H$2:$H$1576,0),X$18)</f>
        <v>0</v>
      </c>
      <c r="Z35" s="78">
        <f>INDEX('költségosztó értékek'!$H$2:$T$1576,MATCH('18.7.2.1.'!$R35,'költségosztó értékek'!$H$2:$H$1576,0),Z$18)-INDEX('költségosztó értékek'!$H$2:$T$1576,MATCH('18.7.2.1.'!$R35,'költségosztó értékek'!$H$2:$H$1576,0),Y$18)</f>
        <v>0</v>
      </c>
      <c r="AA35" s="78" t="e">
        <f>INDEX('költségosztó értékek'!$H$2:$T$1576,MATCH('18.7.2.1.'!$R35,'költségosztó értékek'!$H$2:$H$1576,0),AA$18)-INDEX('költségosztó értékek'!$H$2:$T$1576,MATCH('18.7.2.1.'!$R35,'költségosztó értékek'!$H$2:$H$1576,0),Z$18)</f>
        <v>#VALUE!</v>
      </c>
      <c r="AB35" s="78" t="e">
        <f>INDEX('költségosztó értékek'!$H$2:$T$1576,MATCH('18.7.2.1.'!$R35,'költségosztó értékek'!$H$2:$H$1576,0),AB$18)-INDEX('költségosztó értékek'!$H$2:$T$1576,MATCH('18.7.2.1.'!$R35,'költségosztó értékek'!$H$2:$H$1576,0),AA$18)</f>
        <v>#VALUE!</v>
      </c>
      <c r="AC35" s="78">
        <f>INDEX('költségosztó értékek'!$H$2:$T$1576,MATCH('18.7.2.1.'!$R35,'költségosztó értékek'!$H$2:$H$1576,0),AC$18)-INDEX('költségosztó értékek'!$H$2:$T$1576,MATCH('18.7.2.1.'!$R35,'költségosztó értékek'!$H$2:$H$1576,0),AB$18)</f>
        <v>0</v>
      </c>
      <c r="AD35" s="78">
        <f>INDEX('költségosztó értékek'!$H$2:$T$1576,MATCH('18.7.2.1.'!$R35,'költségosztó értékek'!$H$2:$H$1576,0),AD$18)-INDEX('költségosztó értékek'!$H$2:$T$1576,MATCH('18.7.2.1.'!$R35,'költségosztó értékek'!$H$2:$H$1576,0),AC$18)</f>
        <v>0</v>
      </c>
      <c r="AE35" s="78" t="e">
        <f t="shared" si="8"/>
        <v>#VALUE!</v>
      </c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</row>
    <row r="36" spans="2:42" s="36" customFormat="1" ht="13.5" thickBot="1" x14ac:dyDescent="0.25">
      <c r="B36"/>
      <c r="C36" s="33"/>
      <c r="D36" s="34" t="str">
        <f t="shared" si="3"/>
        <v/>
      </c>
      <c r="E36" s="34" t="str">
        <f t="shared" si="4"/>
        <v/>
      </c>
      <c r="F36" s="34"/>
      <c r="G36" s="34"/>
      <c r="H36" s="35"/>
      <c r="I36"/>
      <c r="L36" s="78"/>
      <c r="M36" s="78"/>
      <c r="N36" s="78"/>
      <c r="O36" s="78"/>
      <c r="P36" s="78"/>
      <c r="Q36" s="78">
        <f t="shared" si="7"/>
        <v>17</v>
      </c>
      <c r="R36" s="78" t="str">
        <f>IF(IFERROR(INDEX('költségosztó értékek'!$C$2:$T$1539,MATCH(CONCATENATE($S$5,"-költségmegosztó ",Q36),'költségosztó értékek'!$G$2:$G$1539,0),6),0)=0,"",INDEX('költségosztó értékek'!$C$2:$T$1539,MATCH(CONCATENATE($S$5,"-költségmegosztó ",Q36),'költségosztó értékek'!$G$2:$G$1539,0),6))</f>
        <v/>
      </c>
      <c r="S36" s="78">
        <f>INDEX('költségosztó értékek'!$H$2:$T$1576,MATCH('18.7.2.1.'!$R36,'költségosztó értékek'!$H$2:$H$1576,0),S$18)</f>
        <v>0</v>
      </c>
      <c r="T36" s="78">
        <f>INDEX('költségosztó értékek'!$H$2:$T$1576,MATCH('18.7.2.1.'!$R36,'költségosztó értékek'!$H$2:$H$1576,0),T$18)-INDEX('költségosztó értékek'!$H$2:$T$1576,MATCH('18.7.2.1.'!$R36,'költségosztó értékek'!$H$2:$H$1576,0),S$18)</f>
        <v>0</v>
      </c>
      <c r="U36" s="78">
        <f>INDEX('költségosztó értékek'!$H$2:$T$1576,MATCH('18.7.2.1.'!$R36,'költségosztó értékek'!$H$2:$H$1576,0),U$18)-INDEX('költségosztó értékek'!$H$2:$T$1576,MATCH('18.7.2.1.'!$R36,'költségosztó értékek'!$H$2:$H$1576,0),T$18)</f>
        <v>0</v>
      </c>
      <c r="V36" s="78">
        <f>INDEX('költségosztó értékek'!$H$2:$T$1576,MATCH('18.7.2.1.'!$R36,'költségosztó értékek'!$H$2:$H$1576,0),V$18)-INDEX('költségosztó értékek'!$H$2:$T$1576,MATCH('18.7.2.1.'!$R36,'költségosztó értékek'!$H$2:$H$1576,0),U$18)</f>
        <v>0</v>
      </c>
      <c r="W36" s="78">
        <f>INDEX('költségosztó értékek'!$H$2:$T$1576,MATCH('18.7.2.1.'!$R36,'költségosztó értékek'!$H$2:$H$1576,0),W$18)-INDEX('költségosztó értékek'!$H$2:$T$1576,MATCH('18.7.2.1.'!$R36,'költségosztó értékek'!$H$2:$H$1576,0),V$18)</f>
        <v>0</v>
      </c>
      <c r="X36" s="78">
        <f>INDEX('költségosztó értékek'!$H$2:$T$1576,MATCH('18.7.2.1.'!$R36,'költségosztó értékek'!$H$2:$H$1576,0),X$18)-INDEX('költségosztó értékek'!$H$2:$T$1576,MATCH('18.7.2.1.'!$R36,'költségosztó értékek'!$H$2:$H$1576,0),W$18)</f>
        <v>0</v>
      </c>
      <c r="Y36" s="78">
        <f>INDEX('költségosztó értékek'!$H$2:$T$1576,MATCH('18.7.2.1.'!$R36,'költségosztó értékek'!$H$2:$H$1576,0),Y$18)-INDEX('költségosztó értékek'!$H$2:$T$1576,MATCH('18.7.2.1.'!$R36,'költségosztó értékek'!$H$2:$H$1576,0),X$18)</f>
        <v>0</v>
      </c>
      <c r="Z36" s="78">
        <f>INDEX('költségosztó értékek'!$H$2:$T$1576,MATCH('18.7.2.1.'!$R36,'költségosztó értékek'!$H$2:$H$1576,0),Z$18)-INDEX('költségosztó értékek'!$H$2:$T$1576,MATCH('18.7.2.1.'!$R36,'költségosztó értékek'!$H$2:$H$1576,0),Y$18)</f>
        <v>0</v>
      </c>
      <c r="AA36" s="78" t="e">
        <f>INDEX('költségosztó értékek'!$H$2:$T$1576,MATCH('18.7.2.1.'!$R36,'költségosztó értékek'!$H$2:$H$1576,0),AA$18)-INDEX('költségosztó értékek'!$H$2:$T$1576,MATCH('18.7.2.1.'!$R36,'költségosztó értékek'!$H$2:$H$1576,0),Z$18)</f>
        <v>#VALUE!</v>
      </c>
      <c r="AB36" s="78" t="e">
        <f>INDEX('költségosztó értékek'!$H$2:$T$1576,MATCH('18.7.2.1.'!$R36,'költségosztó értékek'!$H$2:$H$1576,0),AB$18)-INDEX('költségosztó értékek'!$H$2:$T$1576,MATCH('18.7.2.1.'!$R36,'költségosztó értékek'!$H$2:$H$1576,0),AA$18)</f>
        <v>#VALUE!</v>
      </c>
      <c r="AC36" s="78">
        <f>INDEX('költségosztó értékek'!$H$2:$T$1576,MATCH('18.7.2.1.'!$R36,'költségosztó értékek'!$H$2:$H$1576,0),AC$18)-INDEX('költségosztó értékek'!$H$2:$T$1576,MATCH('18.7.2.1.'!$R36,'költségosztó értékek'!$H$2:$H$1576,0),AB$18)</f>
        <v>0</v>
      </c>
      <c r="AD36" s="78">
        <f>INDEX('költségosztó értékek'!$H$2:$T$1576,MATCH('18.7.2.1.'!$R36,'költségosztó értékek'!$H$2:$H$1576,0),AD$18)-INDEX('költségosztó értékek'!$H$2:$T$1576,MATCH('18.7.2.1.'!$R36,'költségosztó értékek'!$H$2:$H$1576,0),AC$18)</f>
        <v>0</v>
      </c>
      <c r="AE36" s="78" t="e">
        <f t="shared" si="8"/>
        <v>#VALUE!</v>
      </c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</row>
    <row r="37" spans="2:42" s="36" customFormat="1" ht="13.5" thickBot="1" x14ac:dyDescent="0.25">
      <c r="B37"/>
      <c r="C37" s="33"/>
      <c r="D37" s="34" t="str">
        <f t="shared" si="3"/>
        <v/>
      </c>
      <c r="E37" s="34" t="str">
        <f t="shared" si="4"/>
        <v/>
      </c>
      <c r="F37" s="34"/>
      <c r="G37" s="34"/>
      <c r="H37" s="35"/>
      <c r="I37"/>
      <c r="L37" s="78"/>
      <c r="M37" s="78"/>
      <c r="N37" s="78"/>
      <c r="O37" s="78"/>
      <c r="P37" s="78"/>
      <c r="Q37" s="78">
        <f t="shared" si="7"/>
        <v>18</v>
      </c>
      <c r="R37" s="78" t="str">
        <f>IF(IFERROR(INDEX('költségosztó értékek'!$C$2:$T$1539,MATCH(CONCATENATE($S$5,"-költségmegosztó ",Q37),'költségosztó értékek'!$G$2:$G$1539,0),6),0)=0,"",INDEX('költségosztó értékek'!$C$2:$T$1539,MATCH(CONCATENATE($S$5,"-költségmegosztó ",Q37),'költségosztó értékek'!$G$2:$G$1539,0),6))</f>
        <v/>
      </c>
      <c r="S37" s="78">
        <f>INDEX('költségosztó értékek'!$H$2:$T$1576,MATCH('18.7.2.1.'!$R37,'költségosztó értékek'!$H$2:$H$1576,0),S$18)</f>
        <v>0</v>
      </c>
      <c r="T37" s="78">
        <f>INDEX('költségosztó értékek'!$H$2:$T$1576,MATCH('18.7.2.1.'!$R37,'költségosztó értékek'!$H$2:$H$1576,0),T$18)-INDEX('költségosztó értékek'!$H$2:$T$1576,MATCH('18.7.2.1.'!$R37,'költségosztó értékek'!$H$2:$H$1576,0),S$18)</f>
        <v>0</v>
      </c>
      <c r="U37" s="78">
        <f>INDEX('költségosztó értékek'!$H$2:$T$1576,MATCH('18.7.2.1.'!$R37,'költségosztó értékek'!$H$2:$H$1576,0),U$18)-INDEX('költségosztó értékek'!$H$2:$T$1576,MATCH('18.7.2.1.'!$R37,'költségosztó értékek'!$H$2:$H$1576,0),T$18)</f>
        <v>0</v>
      </c>
      <c r="V37" s="78">
        <f>INDEX('költségosztó értékek'!$H$2:$T$1576,MATCH('18.7.2.1.'!$R37,'költségosztó értékek'!$H$2:$H$1576,0),V$18)-INDEX('költségosztó értékek'!$H$2:$T$1576,MATCH('18.7.2.1.'!$R37,'költségosztó értékek'!$H$2:$H$1576,0),U$18)</f>
        <v>0</v>
      </c>
      <c r="W37" s="78">
        <f>INDEX('költségosztó értékek'!$H$2:$T$1576,MATCH('18.7.2.1.'!$R37,'költségosztó értékek'!$H$2:$H$1576,0),W$18)-INDEX('költségosztó értékek'!$H$2:$T$1576,MATCH('18.7.2.1.'!$R37,'költségosztó értékek'!$H$2:$H$1576,0),V$18)</f>
        <v>0</v>
      </c>
      <c r="X37" s="78">
        <f>INDEX('költségosztó értékek'!$H$2:$T$1576,MATCH('18.7.2.1.'!$R37,'költségosztó értékek'!$H$2:$H$1576,0),X$18)-INDEX('költségosztó értékek'!$H$2:$T$1576,MATCH('18.7.2.1.'!$R37,'költségosztó értékek'!$H$2:$H$1576,0),W$18)</f>
        <v>0</v>
      </c>
      <c r="Y37" s="78">
        <f>INDEX('költségosztó értékek'!$H$2:$T$1576,MATCH('18.7.2.1.'!$R37,'költségosztó értékek'!$H$2:$H$1576,0),Y$18)-INDEX('költségosztó értékek'!$H$2:$T$1576,MATCH('18.7.2.1.'!$R37,'költségosztó értékek'!$H$2:$H$1576,0),X$18)</f>
        <v>0</v>
      </c>
      <c r="Z37" s="78">
        <f>INDEX('költségosztó értékek'!$H$2:$T$1576,MATCH('18.7.2.1.'!$R37,'költségosztó értékek'!$H$2:$H$1576,0),Z$18)-INDEX('költségosztó értékek'!$H$2:$T$1576,MATCH('18.7.2.1.'!$R37,'költségosztó értékek'!$H$2:$H$1576,0),Y$18)</f>
        <v>0</v>
      </c>
      <c r="AA37" s="78" t="e">
        <f>INDEX('költségosztó értékek'!$H$2:$T$1576,MATCH('18.7.2.1.'!$R37,'költségosztó értékek'!$H$2:$H$1576,0),AA$18)-INDEX('költségosztó értékek'!$H$2:$T$1576,MATCH('18.7.2.1.'!$R37,'költségosztó értékek'!$H$2:$H$1576,0),Z$18)</f>
        <v>#VALUE!</v>
      </c>
      <c r="AB37" s="78" t="e">
        <f>INDEX('költségosztó értékek'!$H$2:$T$1576,MATCH('18.7.2.1.'!$R37,'költségosztó értékek'!$H$2:$H$1576,0),AB$18)-INDEX('költségosztó értékek'!$H$2:$T$1576,MATCH('18.7.2.1.'!$R37,'költségosztó értékek'!$H$2:$H$1576,0),AA$18)</f>
        <v>#VALUE!</v>
      </c>
      <c r="AC37" s="78">
        <f>INDEX('költségosztó értékek'!$H$2:$T$1576,MATCH('18.7.2.1.'!$R37,'költségosztó értékek'!$H$2:$H$1576,0),AC$18)-INDEX('költségosztó értékek'!$H$2:$T$1576,MATCH('18.7.2.1.'!$R37,'költségosztó értékek'!$H$2:$H$1576,0),AB$18)</f>
        <v>0</v>
      </c>
      <c r="AD37" s="78">
        <f>INDEX('költségosztó értékek'!$H$2:$T$1576,MATCH('18.7.2.1.'!$R37,'költségosztó értékek'!$H$2:$H$1576,0),AD$18)-INDEX('költségosztó értékek'!$H$2:$T$1576,MATCH('18.7.2.1.'!$R37,'költségosztó értékek'!$H$2:$H$1576,0),AC$18)</f>
        <v>0</v>
      </c>
      <c r="AE37" s="78" t="e">
        <f t="shared" si="8"/>
        <v>#VALUE!</v>
      </c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</row>
    <row r="38" spans="2:42" s="36" customFormat="1" ht="13.5" thickBot="1" x14ac:dyDescent="0.25">
      <c r="B38"/>
      <c r="C38" s="33"/>
      <c r="D38" s="34" t="str">
        <f t="shared" si="3"/>
        <v/>
      </c>
      <c r="E38" s="34" t="str">
        <f t="shared" si="4"/>
        <v/>
      </c>
      <c r="F38" s="34"/>
      <c r="G38" s="34"/>
      <c r="H38" s="35"/>
      <c r="I38"/>
      <c r="L38" s="78"/>
      <c r="M38" s="78"/>
      <c r="N38" s="78"/>
      <c r="O38" s="78"/>
      <c r="P38" s="78"/>
      <c r="Q38" s="78">
        <f t="shared" si="7"/>
        <v>19</v>
      </c>
      <c r="R38" s="78" t="str">
        <f>IF(IFERROR(INDEX('költségosztó értékek'!$C$2:$T$1539,MATCH(CONCATENATE($S$5,"-költségmegosztó ",Q38),'költségosztó értékek'!$G$2:$G$1539,0),6),0)=0,"",INDEX('költségosztó értékek'!$C$2:$T$1539,MATCH(CONCATENATE($S$5,"-költségmegosztó ",Q38),'költségosztó értékek'!$G$2:$G$1539,0),6))</f>
        <v/>
      </c>
      <c r="S38" s="78">
        <f>INDEX('költségosztó értékek'!$H$2:$T$1576,MATCH('18.7.2.1.'!$R38,'költségosztó értékek'!$H$2:$H$1576,0),S$18)</f>
        <v>0</v>
      </c>
      <c r="T38" s="78">
        <f>INDEX('költségosztó értékek'!$H$2:$T$1576,MATCH('18.7.2.1.'!$R38,'költségosztó értékek'!$H$2:$H$1576,0),T$18)-INDEX('költségosztó értékek'!$H$2:$T$1576,MATCH('18.7.2.1.'!$R38,'költségosztó értékek'!$H$2:$H$1576,0),S$18)</f>
        <v>0</v>
      </c>
      <c r="U38" s="78">
        <f>INDEX('költségosztó értékek'!$H$2:$T$1576,MATCH('18.7.2.1.'!$R38,'költségosztó értékek'!$H$2:$H$1576,0),U$18)-INDEX('költségosztó értékek'!$H$2:$T$1576,MATCH('18.7.2.1.'!$R38,'költségosztó értékek'!$H$2:$H$1576,0),T$18)</f>
        <v>0</v>
      </c>
      <c r="V38" s="78">
        <f>INDEX('költségosztó értékek'!$H$2:$T$1576,MATCH('18.7.2.1.'!$R38,'költségosztó értékek'!$H$2:$H$1576,0),V$18)-INDEX('költségosztó értékek'!$H$2:$T$1576,MATCH('18.7.2.1.'!$R38,'költségosztó értékek'!$H$2:$H$1576,0),U$18)</f>
        <v>0</v>
      </c>
      <c r="W38" s="78">
        <f>INDEX('költségosztó értékek'!$H$2:$T$1576,MATCH('18.7.2.1.'!$R38,'költségosztó értékek'!$H$2:$H$1576,0),W$18)-INDEX('költségosztó értékek'!$H$2:$T$1576,MATCH('18.7.2.1.'!$R38,'költségosztó értékek'!$H$2:$H$1576,0),V$18)</f>
        <v>0</v>
      </c>
      <c r="X38" s="78">
        <f>INDEX('költségosztó értékek'!$H$2:$T$1576,MATCH('18.7.2.1.'!$R38,'költségosztó értékek'!$H$2:$H$1576,0),X$18)-INDEX('költségosztó értékek'!$H$2:$T$1576,MATCH('18.7.2.1.'!$R38,'költségosztó értékek'!$H$2:$H$1576,0),W$18)</f>
        <v>0</v>
      </c>
      <c r="Y38" s="78">
        <f>INDEX('költségosztó értékek'!$H$2:$T$1576,MATCH('18.7.2.1.'!$R38,'költségosztó értékek'!$H$2:$H$1576,0),Y$18)-INDEX('költségosztó értékek'!$H$2:$T$1576,MATCH('18.7.2.1.'!$R38,'költségosztó értékek'!$H$2:$H$1576,0),X$18)</f>
        <v>0</v>
      </c>
      <c r="Z38" s="78">
        <f>INDEX('költségosztó értékek'!$H$2:$T$1576,MATCH('18.7.2.1.'!$R38,'költségosztó értékek'!$H$2:$H$1576,0),Z$18)-INDEX('költségosztó értékek'!$H$2:$T$1576,MATCH('18.7.2.1.'!$R38,'költségosztó értékek'!$H$2:$H$1576,0),Y$18)</f>
        <v>0</v>
      </c>
      <c r="AA38" s="78" t="e">
        <f>INDEX('költségosztó értékek'!$H$2:$T$1576,MATCH('18.7.2.1.'!$R38,'költségosztó értékek'!$H$2:$H$1576,0),AA$18)-INDEX('költségosztó értékek'!$H$2:$T$1576,MATCH('18.7.2.1.'!$R38,'költségosztó értékek'!$H$2:$H$1576,0),Z$18)</f>
        <v>#VALUE!</v>
      </c>
      <c r="AB38" s="78" t="e">
        <f>INDEX('költségosztó értékek'!$H$2:$T$1576,MATCH('18.7.2.1.'!$R38,'költségosztó értékek'!$H$2:$H$1576,0),AB$18)-INDEX('költségosztó értékek'!$H$2:$T$1576,MATCH('18.7.2.1.'!$R38,'költségosztó értékek'!$H$2:$H$1576,0),AA$18)</f>
        <v>#VALUE!</v>
      </c>
      <c r="AC38" s="78">
        <f>INDEX('költségosztó értékek'!$H$2:$T$1576,MATCH('18.7.2.1.'!$R38,'költségosztó értékek'!$H$2:$H$1576,0),AC$18)-INDEX('költségosztó értékek'!$H$2:$T$1576,MATCH('18.7.2.1.'!$R38,'költségosztó értékek'!$H$2:$H$1576,0),AB$18)</f>
        <v>0</v>
      </c>
      <c r="AD38" s="78">
        <f>INDEX('költségosztó értékek'!$H$2:$T$1576,MATCH('18.7.2.1.'!$R38,'költségosztó értékek'!$H$2:$H$1576,0),AD$18)-INDEX('költségosztó értékek'!$H$2:$T$1576,MATCH('18.7.2.1.'!$R38,'költségosztó értékek'!$H$2:$H$1576,0),AC$18)</f>
        <v>0</v>
      </c>
      <c r="AE38" s="78" t="e">
        <f t="shared" si="8"/>
        <v>#VALUE!</v>
      </c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</row>
    <row r="39" spans="2:42" s="36" customFormat="1" ht="13.5" thickBot="1" x14ac:dyDescent="0.25">
      <c r="B39"/>
      <c r="C39" s="33"/>
      <c r="D39" s="34" t="str">
        <f t="shared" si="3"/>
        <v/>
      </c>
      <c r="E39" s="34" t="str">
        <f t="shared" si="4"/>
        <v/>
      </c>
      <c r="F39" s="34"/>
      <c r="G39" s="34"/>
      <c r="H39" s="35"/>
      <c r="I39"/>
      <c r="L39" s="78"/>
      <c r="M39" s="78"/>
      <c r="N39" s="78"/>
      <c r="O39" s="78"/>
      <c r="P39" s="78"/>
      <c r="Q39" s="78">
        <f t="shared" si="7"/>
        <v>20</v>
      </c>
      <c r="R39" s="78" t="str">
        <f>IF(IFERROR(INDEX('költségosztó értékek'!$C$2:$T$1539,MATCH(CONCATENATE($S$5,"-költségmegosztó ",Q39),'költségosztó értékek'!$G$2:$G$1539,0),6),0)=0,"",INDEX('költségosztó értékek'!$C$2:$T$1539,MATCH(CONCATENATE($S$5,"-költségmegosztó ",Q39),'költségosztó értékek'!$G$2:$G$1539,0),6))</f>
        <v/>
      </c>
      <c r="S39" s="78">
        <f>INDEX('költségosztó értékek'!$H$2:$T$1576,MATCH('18.7.2.1.'!$R39,'költségosztó értékek'!$H$2:$H$1576,0),S$18)</f>
        <v>0</v>
      </c>
      <c r="T39" s="78">
        <f>INDEX('költségosztó értékek'!$H$2:$T$1576,MATCH('18.7.2.1.'!$R39,'költségosztó értékek'!$H$2:$H$1576,0),T$18)-INDEX('költségosztó értékek'!$H$2:$T$1576,MATCH('18.7.2.1.'!$R39,'költségosztó értékek'!$H$2:$H$1576,0),S$18)</f>
        <v>0</v>
      </c>
      <c r="U39" s="78">
        <f>INDEX('költségosztó értékek'!$H$2:$T$1576,MATCH('18.7.2.1.'!$R39,'költségosztó értékek'!$H$2:$H$1576,0),U$18)-INDEX('költségosztó értékek'!$H$2:$T$1576,MATCH('18.7.2.1.'!$R39,'költségosztó értékek'!$H$2:$H$1576,0),T$18)</f>
        <v>0</v>
      </c>
      <c r="V39" s="78">
        <f>INDEX('költségosztó értékek'!$H$2:$T$1576,MATCH('18.7.2.1.'!$R39,'költségosztó értékek'!$H$2:$H$1576,0),V$18)-INDEX('költségosztó értékek'!$H$2:$T$1576,MATCH('18.7.2.1.'!$R39,'költségosztó értékek'!$H$2:$H$1576,0),U$18)</f>
        <v>0</v>
      </c>
      <c r="W39" s="78">
        <f>INDEX('költségosztó értékek'!$H$2:$T$1576,MATCH('18.7.2.1.'!$R39,'költségosztó értékek'!$H$2:$H$1576,0),W$18)-INDEX('költségosztó értékek'!$H$2:$T$1576,MATCH('18.7.2.1.'!$R39,'költségosztó értékek'!$H$2:$H$1576,0),V$18)</f>
        <v>0</v>
      </c>
      <c r="X39" s="78">
        <f>INDEX('költségosztó értékek'!$H$2:$T$1576,MATCH('18.7.2.1.'!$R39,'költségosztó értékek'!$H$2:$H$1576,0),X$18)-INDEX('költségosztó értékek'!$H$2:$T$1576,MATCH('18.7.2.1.'!$R39,'költségosztó értékek'!$H$2:$H$1576,0),W$18)</f>
        <v>0</v>
      </c>
      <c r="Y39" s="78">
        <f>INDEX('költségosztó értékek'!$H$2:$T$1576,MATCH('18.7.2.1.'!$R39,'költségosztó értékek'!$H$2:$H$1576,0),Y$18)-INDEX('költségosztó értékek'!$H$2:$T$1576,MATCH('18.7.2.1.'!$R39,'költségosztó értékek'!$H$2:$H$1576,0),X$18)</f>
        <v>0</v>
      </c>
      <c r="Z39" s="78">
        <f>INDEX('költségosztó értékek'!$H$2:$T$1576,MATCH('18.7.2.1.'!$R39,'költségosztó értékek'!$H$2:$H$1576,0),Z$18)-INDEX('költségosztó értékek'!$H$2:$T$1576,MATCH('18.7.2.1.'!$R39,'költségosztó értékek'!$H$2:$H$1576,0),Y$18)</f>
        <v>0</v>
      </c>
      <c r="AA39" s="78" t="e">
        <f>INDEX('költségosztó értékek'!$H$2:$T$1576,MATCH('18.7.2.1.'!$R39,'költségosztó értékek'!$H$2:$H$1576,0),AA$18)-INDEX('költségosztó értékek'!$H$2:$T$1576,MATCH('18.7.2.1.'!$R39,'költségosztó értékek'!$H$2:$H$1576,0),Z$18)</f>
        <v>#VALUE!</v>
      </c>
      <c r="AB39" s="78" t="e">
        <f>INDEX('költségosztó értékek'!$H$2:$T$1576,MATCH('18.7.2.1.'!$R39,'költségosztó értékek'!$H$2:$H$1576,0),AB$18)-INDEX('költségosztó értékek'!$H$2:$T$1576,MATCH('18.7.2.1.'!$R39,'költségosztó értékek'!$H$2:$H$1576,0),AA$18)</f>
        <v>#VALUE!</v>
      </c>
      <c r="AC39" s="78">
        <f>INDEX('költségosztó értékek'!$H$2:$T$1576,MATCH('18.7.2.1.'!$R39,'költségosztó értékek'!$H$2:$H$1576,0),AC$18)-INDEX('költségosztó értékek'!$H$2:$T$1576,MATCH('18.7.2.1.'!$R39,'költségosztó értékek'!$H$2:$H$1576,0),AB$18)</f>
        <v>0</v>
      </c>
      <c r="AD39" s="78">
        <f>INDEX('költségosztó értékek'!$H$2:$T$1576,MATCH('18.7.2.1.'!$R39,'költségosztó értékek'!$H$2:$H$1576,0),AD$18)-INDEX('költségosztó értékek'!$H$2:$T$1576,MATCH('18.7.2.1.'!$R39,'költségosztó értékek'!$H$2:$H$1576,0),AC$18)</f>
        <v>0</v>
      </c>
      <c r="AE39" s="78" t="e">
        <f t="shared" si="8"/>
        <v>#VALUE!</v>
      </c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</row>
    <row r="40" spans="2:42" s="36" customFormat="1" ht="13.5" thickBot="1" x14ac:dyDescent="0.25">
      <c r="B40"/>
      <c r="C40" s="33"/>
      <c r="D40" s="34" t="str">
        <f t="shared" si="3"/>
        <v/>
      </c>
      <c r="E40" s="34" t="str">
        <f t="shared" si="4"/>
        <v/>
      </c>
      <c r="F40" s="34"/>
      <c r="G40" s="34"/>
      <c r="H40" s="35"/>
      <c r="I40"/>
      <c r="L40" s="78"/>
      <c r="M40" s="78"/>
      <c r="N40" s="78"/>
      <c r="O40" s="78"/>
      <c r="P40" s="78"/>
      <c r="Q40" s="78">
        <f t="shared" si="7"/>
        <v>21</v>
      </c>
      <c r="R40" s="78" t="str">
        <f>IF(IFERROR(INDEX('költségosztó értékek'!$C$2:$T$1539,MATCH(CONCATENATE($S$5,"-költségmegosztó ",Q40),'költségosztó értékek'!$G$2:$G$1539,0),6),0)=0,"",INDEX('költségosztó értékek'!$C$2:$T$1539,MATCH(CONCATENATE($S$5,"-költségmegosztó ",Q40),'költségosztó értékek'!$G$2:$G$1539,0),6))</f>
        <v/>
      </c>
      <c r="S40" s="78">
        <f>INDEX('költségosztó értékek'!$H$2:$T$1576,MATCH('18.7.2.1.'!$R40,'költségosztó értékek'!$H$2:$H$1576,0),S$18)</f>
        <v>0</v>
      </c>
      <c r="T40" s="78">
        <f>INDEX('költségosztó értékek'!$H$2:$T$1576,MATCH('18.7.2.1.'!$R40,'költségosztó értékek'!$H$2:$H$1576,0),T$18)-INDEX('költségosztó értékek'!$H$2:$T$1576,MATCH('18.7.2.1.'!$R40,'költségosztó értékek'!$H$2:$H$1576,0),S$18)</f>
        <v>0</v>
      </c>
      <c r="U40" s="78">
        <f>INDEX('költségosztó értékek'!$H$2:$T$1576,MATCH('18.7.2.1.'!$R40,'költségosztó értékek'!$H$2:$H$1576,0),U$18)-INDEX('költségosztó értékek'!$H$2:$T$1576,MATCH('18.7.2.1.'!$R40,'költségosztó értékek'!$H$2:$H$1576,0),T$18)</f>
        <v>0</v>
      </c>
      <c r="V40" s="78">
        <f>INDEX('költségosztó értékek'!$H$2:$T$1576,MATCH('18.7.2.1.'!$R40,'költségosztó értékek'!$H$2:$H$1576,0),V$18)-INDEX('költségosztó értékek'!$H$2:$T$1576,MATCH('18.7.2.1.'!$R40,'költségosztó értékek'!$H$2:$H$1576,0),U$18)</f>
        <v>0</v>
      </c>
      <c r="W40" s="78">
        <f>INDEX('költségosztó értékek'!$H$2:$T$1576,MATCH('18.7.2.1.'!$R40,'költségosztó értékek'!$H$2:$H$1576,0),W$18)-INDEX('költségosztó értékek'!$H$2:$T$1576,MATCH('18.7.2.1.'!$R40,'költségosztó értékek'!$H$2:$H$1576,0),V$18)</f>
        <v>0</v>
      </c>
      <c r="X40" s="78">
        <f>INDEX('költségosztó értékek'!$H$2:$T$1576,MATCH('18.7.2.1.'!$R40,'költségosztó értékek'!$H$2:$H$1576,0),X$18)-INDEX('költségosztó értékek'!$H$2:$T$1576,MATCH('18.7.2.1.'!$R40,'költségosztó értékek'!$H$2:$H$1576,0),W$18)</f>
        <v>0</v>
      </c>
      <c r="Y40" s="78">
        <f>INDEX('költségosztó értékek'!$H$2:$T$1576,MATCH('18.7.2.1.'!$R40,'költségosztó értékek'!$H$2:$H$1576,0),Y$18)-INDEX('költségosztó értékek'!$H$2:$T$1576,MATCH('18.7.2.1.'!$R40,'költségosztó értékek'!$H$2:$H$1576,0),X$18)</f>
        <v>0</v>
      </c>
      <c r="Z40" s="78">
        <f>INDEX('költségosztó értékek'!$H$2:$T$1576,MATCH('18.7.2.1.'!$R40,'költségosztó értékek'!$H$2:$H$1576,0),Z$18)-INDEX('költségosztó értékek'!$H$2:$T$1576,MATCH('18.7.2.1.'!$R40,'költségosztó értékek'!$H$2:$H$1576,0),Y$18)</f>
        <v>0</v>
      </c>
      <c r="AA40" s="78" t="e">
        <f>INDEX('költségosztó értékek'!$H$2:$T$1576,MATCH('18.7.2.1.'!$R40,'költségosztó értékek'!$H$2:$H$1576,0),AA$18)-INDEX('költségosztó értékek'!$H$2:$T$1576,MATCH('18.7.2.1.'!$R40,'költségosztó értékek'!$H$2:$H$1576,0),Z$18)</f>
        <v>#VALUE!</v>
      </c>
      <c r="AB40" s="78" t="e">
        <f>INDEX('költségosztó értékek'!$H$2:$T$1576,MATCH('18.7.2.1.'!$R40,'költségosztó értékek'!$H$2:$H$1576,0),AB$18)-INDEX('költségosztó értékek'!$H$2:$T$1576,MATCH('18.7.2.1.'!$R40,'költségosztó értékek'!$H$2:$H$1576,0),AA$18)</f>
        <v>#VALUE!</v>
      </c>
      <c r="AC40" s="78">
        <f>INDEX('költségosztó értékek'!$H$2:$T$1576,MATCH('18.7.2.1.'!$R40,'költségosztó értékek'!$H$2:$H$1576,0),AC$18)-INDEX('költségosztó értékek'!$H$2:$T$1576,MATCH('18.7.2.1.'!$R40,'költségosztó értékek'!$H$2:$H$1576,0),AB$18)</f>
        <v>0</v>
      </c>
      <c r="AD40" s="78">
        <f>INDEX('költségosztó értékek'!$H$2:$T$1576,MATCH('18.7.2.1.'!$R40,'költségosztó értékek'!$H$2:$H$1576,0),AD$18)-INDEX('költségosztó értékek'!$H$2:$T$1576,MATCH('18.7.2.1.'!$R40,'költségosztó értékek'!$H$2:$H$1576,0),AC$18)</f>
        <v>0</v>
      </c>
      <c r="AE40" s="78" t="e">
        <f t="shared" si="8"/>
        <v>#VALUE!</v>
      </c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</row>
    <row r="41" spans="2:42" s="36" customFormat="1" ht="13.5" thickBot="1" x14ac:dyDescent="0.25">
      <c r="B41"/>
      <c r="C41" s="33"/>
      <c r="D41" s="34" t="str">
        <f t="shared" si="3"/>
        <v/>
      </c>
      <c r="E41" s="34" t="str">
        <f t="shared" si="4"/>
        <v/>
      </c>
      <c r="F41" s="34"/>
      <c r="G41" s="34"/>
      <c r="H41" s="35"/>
      <c r="I41"/>
      <c r="L41" s="78"/>
      <c r="M41" s="78"/>
      <c r="N41" s="78"/>
      <c r="O41" s="78"/>
      <c r="P41" s="78"/>
      <c r="Q41" s="78">
        <f t="shared" si="7"/>
        <v>22</v>
      </c>
      <c r="R41" s="78" t="str">
        <f>IF(IFERROR(INDEX('költségosztó értékek'!$C$2:$T$1539,MATCH(CONCATENATE($S$5,"-költségmegosztó ",Q41),'költségosztó értékek'!$G$2:$G$1539,0),6),0)=0,"",INDEX('költségosztó értékek'!$C$2:$T$1539,MATCH(CONCATENATE($S$5,"-költségmegosztó ",Q41),'költségosztó értékek'!$G$2:$G$1539,0),6))</f>
        <v/>
      </c>
      <c r="S41" s="78">
        <f>INDEX('költségosztó értékek'!$H$2:$T$1576,MATCH('18.7.2.1.'!$R41,'költségosztó értékek'!$H$2:$H$1576,0),S$18)</f>
        <v>0</v>
      </c>
      <c r="T41" s="78">
        <f>INDEX('költségosztó értékek'!$H$2:$T$1576,MATCH('18.7.2.1.'!$R41,'költségosztó értékek'!$H$2:$H$1576,0),T$18)-INDEX('költségosztó értékek'!$H$2:$T$1576,MATCH('18.7.2.1.'!$R41,'költségosztó értékek'!$H$2:$H$1576,0),S$18)</f>
        <v>0</v>
      </c>
      <c r="U41" s="78">
        <f>INDEX('költségosztó értékek'!$H$2:$T$1576,MATCH('18.7.2.1.'!$R41,'költségosztó értékek'!$H$2:$H$1576,0),U$18)-INDEX('költségosztó értékek'!$H$2:$T$1576,MATCH('18.7.2.1.'!$R41,'költségosztó értékek'!$H$2:$H$1576,0),T$18)</f>
        <v>0</v>
      </c>
      <c r="V41" s="78">
        <f>INDEX('költségosztó értékek'!$H$2:$T$1576,MATCH('18.7.2.1.'!$R41,'költségosztó értékek'!$H$2:$H$1576,0),V$18)-INDEX('költségosztó értékek'!$H$2:$T$1576,MATCH('18.7.2.1.'!$R41,'költségosztó értékek'!$H$2:$H$1576,0),U$18)</f>
        <v>0</v>
      </c>
      <c r="W41" s="78">
        <f>INDEX('költségosztó értékek'!$H$2:$T$1576,MATCH('18.7.2.1.'!$R41,'költségosztó értékek'!$H$2:$H$1576,0),W$18)-INDEX('költségosztó értékek'!$H$2:$T$1576,MATCH('18.7.2.1.'!$R41,'költségosztó értékek'!$H$2:$H$1576,0),V$18)</f>
        <v>0</v>
      </c>
      <c r="X41" s="78">
        <f>INDEX('költségosztó értékek'!$H$2:$T$1576,MATCH('18.7.2.1.'!$R41,'költségosztó értékek'!$H$2:$H$1576,0),X$18)-INDEX('költségosztó értékek'!$H$2:$T$1576,MATCH('18.7.2.1.'!$R41,'költségosztó értékek'!$H$2:$H$1576,0),W$18)</f>
        <v>0</v>
      </c>
      <c r="Y41" s="78">
        <f>INDEX('költségosztó értékek'!$H$2:$T$1576,MATCH('18.7.2.1.'!$R41,'költségosztó értékek'!$H$2:$H$1576,0),Y$18)-INDEX('költségosztó értékek'!$H$2:$T$1576,MATCH('18.7.2.1.'!$R41,'költségosztó értékek'!$H$2:$H$1576,0),X$18)</f>
        <v>0</v>
      </c>
      <c r="Z41" s="78">
        <f>INDEX('költségosztó értékek'!$H$2:$T$1576,MATCH('18.7.2.1.'!$R41,'költségosztó értékek'!$H$2:$H$1576,0),Z$18)-INDEX('költségosztó értékek'!$H$2:$T$1576,MATCH('18.7.2.1.'!$R41,'költségosztó értékek'!$H$2:$H$1576,0),Y$18)</f>
        <v>0</v>
      </c>
      <c r="AA41" s="78" t="e">
        <f>INDEX('költségosztó értékek'!$H$2:$T$1576,MATCH('18.7.2.1.'!$R41,'költségosztó értékek'!$H$2:$H$1576,0),AA$18)-INDEX('költségosztó értékek'!$H$2:$T$1576,MATCH('18.7.2.1.'!$R41,'költségosztó értékek'!$H$2:$H$1576,0),Z$18)</f>
        <v>#VALUE!</v>
      </c>
      <c r="AB41" s="78" t="e">
        <f>INDEX('költségosztó értékek'!$H$2:$T$1576,MATCH('18.7.2.1.'!$R41,'költségosztó értékek'!$H$2:$H$1576,0),AB$18)-INDEX('költségosztó értékek'!$H$2:$T$1576,MATCH('18.7.2.1.'!$R41,'költségosztó értékek'!$H$2:$H$1576,0),AA$18)</f>
        <v>#VALUE!</v>
      </c>
      <c r="AC41" s="78">
        <f>INDEX('költségosztó értékek'!$H$2:$T$1576,MATCH('18.7.2.1.'!$R41,'költségosztó értékek'!$H$2:$H$1576,0),AC$18)-INDEX('költségosztó értékek'!$H$2:$T$1576,MATCH('18.7.2.1.'!$R41,'költségosztó értékek'!$H$2:$H$1576,0),AB$18)</f>
        <v>0</v>
      </c>
      <c r="AD41" s="78">
        <f>INDEX('költségosztó értékek'!$H$2:$T$1576,MATCH('18.7.2.1.'!$R41,'költségosztó értékek'!$H$2:$H$1576,0),AD$18)-INDEX('költségosztó értékek'!$H$2:$T$1576,MATCH('18.7.2.1.'!$R41,'költségosztó értékek'!$H$2:$H$1576,0),AC$18)</f>
        <v>0</v>
      </c>
      <c r="AE41" s="78" t="e">
        <f t="shared" si="8"/>
        <v>#VALUE!</v>
      </c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</row>
    <row r="42" spans="2:42" s="36" customFormat="1" ht="13.5" thickBot="1" x14ac:dyDescent="0.25">
      <c r="B42"/>
      <c r="C42" s="33"/>
      <c r="D42" s="34" t="str">
        <f t="shared" si="3"/>
        <v/>
      </c>
      <c r="E42" s="34" t="str">
        <f t="shared" si="4"/>
        <v/>
      </c>
      <c r="F42" s="34"/>
      <c r="G42" s="34"/>
      <c r="H42" s="35"/>
      <c r="I42"/>
      <c r="L42" s="78"/>
      <c r="M42" s="78"/>
      <c r="N42" s="78"/>
      <c r="O42" s="78"/>
      <c r="P42" s="78"/>
      <c r="Q42" s="78">
        <f t="shared" si="7"/>
        <v>23</v>
      </c>
      <c r="R42" s="78" t="str">
        <f>IF(IFERROR(INDEX('költségosztó értékek'!$C$2:$T$1539,MATCH(CONCATENATE($S$5,"-költségmegosztó ",Q42),'költségosztó értékek'!$G$2:$G$1539,0),6),0)=0,"",INDEX('költségosztó értékek'!$C$2:$T$1539,MATCH(CONCATENATE($S$5,"-költségmegosztó ",Q42),'költségosztó értékek'!$G$2:$G$1539,0),6))</f>
        <v/>
      </c>
      <c r="S42" s="78">
        <f>INDEX('költségosztó értékek'!$H$2:$T$1576,MATCH('18.7.2.1.'!$R42,'költségosztó értékek'!$H$2:$H$1576,0),S$18)</f>
        <v>0</v>
      </c>
      <c r="T42" s="78">
        <f>INDEX('költségosztó értékek'!$H$2:$T$1576,MATCH('18.7.2.1.'!$R42,'költségosztó értékek'!$H$2:$H$1576,0),T$18)-INDEX('költségosztó értékek'!$H$2:$T$1576,MATCH('18.7.2.1.'!$R42,'költségosztó értékek'!$H$2:$H$1576,0),S$18)</f>
        <v>0</v>
      </c>
      <c r="U42" s="78">
        <f>INDEX('költségosztó értékek'!$H$2:$T$1576,MATCH('18.7.2.1.'!$R42,'költségosztó értékek'!$H$2:$H$1576,0),U$18)-INDEX('költségosztó értékek'!$H$2:$T$1576,MATCH('18.7.2.1.'!$R42,'költségosztó értékek'!$H$2:$H$1576,0),T$18)</f>
        <v>0</v>
      </c>
      <c r="V42" s="78">
        <f>INDEX('költségosztó értékek'!$H$2:$T$1576,MATCH('18.7.2.1.'!$R42,'költségosztó értékek'!$H$2:$H$1576,0),V$18)-INDEX('költségosztó értékek'!$H$2:$T$1576,MATCH('18.7.2.1.'!$R42,'költségosztó értékek'!$H$2:$H$1576,0),U$18)</f>
        <v>0</v>
      </c>
      <c r="W42" s="78">
        <f>INDEX('költségosztó értékek'!$H$2:$T$1576,MATCH('18.7.2.1.'!$R42,'költségosztó értékek'!$H$2:$H$1576,0),W$18)-INDEX('költségosztó értékek'!$H$2:$T$1576,MATCH('18.7.2.1.'!$R42,'költségosztó értékek'!$H$2:$H$1576,0),V$18)</f>
        <v>0</v>
      </c>
      <c r="X42" s="78">
        <f>INDEX('költségosztó értékek'!$H$2:$T$1576,MATCH('18.7.2.1.'!$R42,'költségosztó értékek'!$H$2:$H$1576,0),X$18)-INDEX('költségosztó értékek'!$H$2:$T$1576,MATCH('18.7.2.1.'!$R42,'költségosztó értékek'!$H$2:$H$1576,0),W$18)</f>
        <v>0</v>
      </c>
      <c r="Y42" s="78">
        <f>INDEX('költségosztó értékek'!$H$2:$T$1576,MATCH('18.7.2.1.'!$R42,'költségosztó értékek'!$H$2:$H$1576,0),Y$18)-INDEX('költségosztó értékek'!$H$2:$T$1576,MATCH('18.7.2.1.'!$R42,'költségosztó értékek'!$H$2:$H$1576,0),X$18)</f>
        <v>0</v>
      </c>
      <c r="Z42" s="78">
        <f>INDEX('költségosztó értékek'!$H$2:$T$1576,MATCH('18.7.2.1.'!$R42,'költségosztó értékek'!$H$2:$H$1576,0),Z$18)-INDEX('költségosztó értékek'!$H$2:$T$1576,MATCH('18.7.2.1.'!$R42,'költségosztó értékek'!$H$2:$H$1576,0),Y$18)</f>
        <v>0</v>
      </c>
      <c r="AA42" s="78" t="e">
        <f>INDEX('költségosztó értékek'!$H$2:$T$1576,MATCH('18.7.2.1.'!$R42,'költségosztó értékek'!$H$2:$H$1576,0),AA$18)-INDEX('költségosztó értékek'!$H$2:$T$1576,MATCH('18.7.2.1.'!$R42,'költségosztó értékek'!$H$2:$H$1576,0),Z$18)</f>
        <v>#VALUE!</v>
      </c>
      <c r="AB42" s="78" t="e">
        <f>INDEX('költségosztó értékek'!$H$2:$T$1576,MATCH('18.7.2.1.'!$R42,'költségosztó értékek'!$H$2:$H$1576,0),AB$18)-INDEX('költségosztó értékek'!$H$2:$T$1576,MATCH('18.7.2.1.'!$R42,'költségosztó értékek'!$H$2:$H$1576,0),AA$18)</f>
        <v>#VALUE!</v>
      </c>
      <c r="AC42" s="78">
        <f>INDEX('költségosztó értékek'!$H$2:$T$1576,MATCH('18.7.2.1.'!$R42,'költségosztó értékek'!$H$2:$H$1576,0),AC$18)-INDEX('költségosztó értékek'!$H$2:$T$1576,MATCH('18.7.2.1.'!$R42,'költségosztó értékek'!$H$2:$H$1576,0),AB$18)</f>
        <v>0</v>
      </c>
      <c r="AD42" s="78">
        <f>INDEX('költségosztó értékek'!$H$2:$T$1576,MATCH('18.7.2.1.'!$R42,'költségosztó értékek'!$H$2:$H$1576,0),AD$18)-INDEX('költségosztó értékek'!$H$2:$T$1576,MATCH('18.7.2.1.'!$R42,'költségosztó értékek'!$H$2:$H$1576,0),AC$18)</f>
        <v>0</v>
      </c>
      <c r="AE42" s="78" t="e">
        <f t="shared" si="8"/>
        <v>#VALUE!</v>
      </c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</row>
    <row r="43" spans="2:42" ht="13.5" thickBot="1" x14ac:dyDescent="0.25">
      <c r="C43" s="33"/>
      <c r="D43" s="34" t="str">
        <f t="shared" si="3"/>
        <v/>
      </c>
      <c r="E43" s="34" t="str">
        <f t="shared" si="4"/>
        <v/>
      </c>
      <c r="F43" s="34"/>
      <c r="G43" s="34"/>
      <c r="H43" s="35"/>
      <c r="Q43" s="78">
        <f t="shared" si="7"/>
        <v>24</v>
      </c>
      <c r="R43" s="78" t="str">
        <f>IF(IFERROR(INDEX('költségosztó értékek'!$C$2:$T$1539,MATCH(CONCATENATE($S$5,"-költségmegosztó ",Q43),'költségosztó értékek'!$G$2:$G$1539,0),6),0)=0,"",INDEX('költségosztó értékek'!$C$2:$T$1539,MATCH(CONCATENATE($S$5,"-költségmegosztó ",Q43),'költségosztó értékek'!$G$2:$G$1539,0),6))</f>
        <v/>
      </c>
      <c r="S43" s="78">
        <f>INDEX('költségosztó értékek'!$H$2:$T$1576,MATCH('18.7.2.1.'!$R43,'költségosztó értékek'!$H$2:$H$1576,0),S$18)</f>
        <v>0</v>
      </c>
      <c r="T43" s="78">
        <f>INDEX('költségosztó értékek'!$H$2:$T$1576,MATCH('18.7.2.1.'!$R43,'költségosztó értékek'!$H$2:$H$1576,0),T$18)-INDEX('költségosztó értékek'!$H$2:$T$1576,MATCH('18.7.2.1.'!$R43,'költségosztó értékek'!$H$2:$H$1576,0),S$18)</f>
        <v>0</v>
      </c>
      <c r="U43" s="78">
        <f>INDEX('költségosztó értékek'!$H$2:$T$1576,MATCH('18.7.2.1.'!$R43,'költségosztó értékek'!$H$2:$H$1576,0),U$18)-INDEX('költségosztó értékek'!$H$2:$T$1576,MATCH('18.7.2.1.'!$R43,'költségosztó értékek'!$H$2:$H$1576,0),T$18)</f>
        <v>0</v>
      </c>
      <c r="V43" s="78">
        <f>INDEX('költségosztó értékek'!$H$2:$T$1576,MATCH('18.7.2.1.'!$R43,'költségosztó értékek'!$H$2:$H$1576,0),V$18)-INDEX('költségosztó értékek'!$H$2:$T$1576,MATCH('18.7.2.1.'!$R43,'költségosztó értékek'!$H$2:$H$1576,0),U$18)</f>
        <v>0</v>
      </c>
      <c r="W43" s="78">
        <f>INDEX('költségosztó értékek'!$H$2:$T$1576,MATCH('18.7.2.1.'!$R43,'költségosztó értékek'!$H$2:$H$1576,0),W$18)-INDEX('költségosztó értékek'!$H$2:$T$1576,MATCH('18.7.2.1.'!$R43,'költségosztó értékek'!$H$2:$H$1576,0),V$18)</f>
        <v>0</v>
      </c>
      <c r="X43" s="78">
        <f>INDEX('költségosztó értékek'!$H$2:$T$1576,MATCH('18.7.2.1.'!$R43,'költségosztó értékek'!$H$2:$H$1576,0),X$18)-INDEX('költségosztó értékek'!$H$2:$T$1576,MATCH('18.7.2.1.'!$R43,'költségosztó értékek'!$H$2:$H$1576,0),W$18)</f>
        <v>0</v>
      </c>
      <c r="Y43" s="78">
        <f>INDEX('költségosztó értékek'!$H$2:$T$1576,MATCH('18.7.2.1.'!$R43,'költségosztó értékek'!$H$2:$H$1576,0),Y$18)-INDEX('költségosztó értékek'!$H$2:$T$1576,MATCH('18.7.2.1.'!$R43,'költségosztó értékek'!$H$2:$H$1576,0),X$18)</f>
        <v>0</v>
      </c>
      <c r="Z43" s="78">
        <f>INDEX('költségosztó értékek'!$H$2:$T$1576,MATCH('18.7.2.1.'!$R43,'költségosztó értékek'!$H$2:$H$1576,0),Z$18)-INDEX('költségosztó értékek'!$H$2:$T$1576,MATCH('18.7.2.1.'!$R43,'költségosztó értékek'!$H$2:$H$1576,0),Y$18)</f>
        <v>0</v>
      </c>
      <c r="AA43" s="78" t="e">
        <f>INDEX('költségosztó értékek'!$H$2:$T$1576,MATCH('18.7.2.1.'!$R43,'költségosztó értékek'!$H$2:$H$1576,0),AA$18)-INDEX('költségosztó értékek'!$H$2:$T$1576,MATCH('18.7.2.1.'!$R43,'költségosztó értékek'!$H$2:$H$1576,0),Z$18)</f>
        <v>#VALUE!</v>
      </c>
      <c r="AB43" s="78" t="e">
        <f>INDEX('költségosztó értékek'!$H$2:$T$1576,MATCH('18.7.2.1.'!$R43,'költségosztó értékek'!$H$2:$H$1576,0),AB$18)-INDEX('költségosztó értékek'!$H$2:$T$1576,MATCH('18.7.2.1.'!$R43,'költségosztó értékek'!$H$2:$H$1576,0),AA$18)</f>
        <v>#VALUE!</v>
      </c>
      <c r="AC43" s="78">
        <f>INDEX('költségosztó értékek'!$H$2:$T$1576,MATCH('18.7.2.1.'!$R43,'költségosztó értékek'!$H$2:$H$1576,0),AC$18)-INDEX('költségosztó értékek'!$H$2:$T$1576,MATCH('18.7.2.1.'!$R43,'költségosztó értékek'!$H$2:$H$1576,0),AB$18)</f>
        <v>0</v>
      </c>
      <c r="AD43" s="78">
        <f>INDEX('költségosztó értékek'!$H$2:$T$1576,MATCH('18.7.2.1.'!$R43,'költségosztó értékek'!$H$2:$H$1576,0),AD$18)-INDEX('költségosztó értékek'!$H$2:$T$1576,MATCH('18.7.2.1.'!$R43,'költségosztó értékek'!$H$2:$H$1576,0),AC$18)</f>
        <v>0</v>
      </c>
      <c r="AE43" s="78" t="e">
        <f t="shared" si="8"/>
        <v>#VALUE!</v>
      </c>
    </row>
    <row r="44" spans="2:42" ht="13.5" thickBot="1" x14ac:dyDescent="0.25">
      <c r="C44" s="33"/>
      <c r="D44" s="34" t="str">
        <f t="shared" si="3"/>
        <v/>
      </c>
      <c r="E44" s="34" t="str">
        <f t="shared" si="4"/>
        <v/>
      </c>
      <c r="F44" s="34"/>
      <c r="G44" s="34"/>
      <c r="H44" s="35"/>
      <c r="Q44" s="78">
        <f t="shared" si="7"/>
        <v>25</v>
      </c>
      <c r="R44" s="78" t="str">
        <f>IF(IFERROR(INDEX('költségosztó értékek'!$C$2:$T$1539,MATCH(CONCATENATE($S$5,"-költségmegosztó ",Q44),'költségosztó értékek'!$G$2:$G$1539,0),6),0)=0,"",INDEX('költségosztó értékek'!$C$2:$T$1539,MATCH(CONCATENATE($S$5,"-költségmegosztó ",Q44),'költségosztó értékek'!$G$2:$G$1539,0),6))</f>
        <v/>
      </c>
      <c r="S44" s="78">
        <f>INDEX('költségosztó értékek'!$H$2:$T$1576,MATCH('18.7.2.1.'!$R44,'költségosztó értékek'!$H$2:$H$1576,0),S$18)</f>
        <v>0</v>
      </c>
      <c r="T44" s="78">
        <f>INDEX('költségosztó értékek'!$H$2:$T$1576,MATCH('18.7.2.1.'!$R44,'költségosztó értékek'!$H$2:$H$1576,0),T$18)-INDEX('költségosztó értékek'!$H$2:$T$1576,MATCH('18.7.2.1.'!$R44,'költségosztó értékek'!$H$2:$H$1576,0),S$18)</f>
        <v>0</v>
      </c>
      <c r="U44" s="78">
        <f>INDEX('költségosztó értékek'!$H$2:$T$1576,MATCH('18.7.2.1.'!$R44,'költségosztó értékek'!$H$2:$H$1576,0),U$18)-INDEX('költségosztó értékek'!$H$2:$T$1576,MATCH('18.7.2.1.'!$R44,'költségosztó értékek'!$H$2:$H$1576,0),T$18)</f>
        <v>0</v>
      </c>
      <c r="V44" s="78">
        <f>INDEX('költségosztó értékek'!$H$2:$T$1576,MATCH('18.7.2.1.'!$R44,'költségosztó értékek'!$H$2:$H$1576,0),V$18)-INDEX('költségosztó értékek'!$H$2:$T$1576,MATCH('18.7.2.1.'!$R44,'költségosztó értékek'!$H$2:$H$1576,0),U$18)</f>
        <v>0</v>
      </c>
      <c r="W44" s="78">
        <f>INDEX('költségosztó értékek'!$H$2:$T$1576,MATCH('18.7.2.1.'!$R44,'költségosztó értékek'!$H$2:$H$1576,0),W$18)-INDEX('költségosztó értékek'!$H$2:$T$1576,MATCH('18.7.2.1.'!$R44,'költségosztó értékek'!$H$2:$H$1576,0),V$18)</f>
        <v>0</v>
      </c>
      <c r="X44" s="78">
        <f>INDEX('költségosztó értékek'!$H$2:$T$1576,MATCH('18.7.2.1.'!$R44,'költségosztó értékek'!$H$2:$H$1576,0),X$18)-INDEX('költségosztó értékek'!$H$2:$T$1576,MATCH('18.7.2.1.'!$R44,'költségosztó értékek'!$H$2:$H$1576,0),W$18)</f>
        <v>0</v>
      </c>
      <c r="Y44" s="78">
        <f>INDEX('költségosztó értékek'!$H$2:$T$1576,MATCH('18.7.2.1.'!$R44,'költségosztó értékek'!$H$2:$H$1576,0),Y$18)-INDEX('költségosztó értékek'!$H$2:$T$1576,MATCH('18.7.2.1.'!$R44,'költségosztó értékek'!$H$2:$H$1576,0),X$18)</f>
        <v>0</v>
      </c>
      <c r="Z44" s="78">
        <f>INDEX('költségosztó értékek'!$H$2:$T$1576,MATCH('18.7.2.1.'!$R44,'költségosztó értékek'!$H$2:$H$1576,0),Z$18)-INDEX('költségosztó értékek'!$H$2:$T$1576,MATCH('18.7.2.1.'!$R44,'költségosztó értékek'!$H$2:$H$1576,0),Y$18)</f>
        <v>0</v>
      </c>
      <c r="AA44" s="78" t="e">
        <f>INDEX('költségosztó értékek'!$H$2:$T$1576,MATCH('18.7.2.1.'!$R44,'költségosztó értékek'!$H$2:$H$1576,0),AA$18)-INDEX('költségosztó értékek'!$H$2:$T$1576,MATCH('18.7.2.1.'!$R44,'költségosztó értékek'!$H$2:$H$1576,0),Z$18)</f>
        <v>#VALUE!</v>
      </c>
      <c r="AB44" s="78" t="e">
        <f>INDEX('költségosztó értékek'!$H$2:$T$1576,MATCH('18.7.2.1.'!$R44,'költségosztó értékek'!$H$2:$H$1576,0),AB$18)-INDEX('költségosztó értékek'!$H$2:$T$1576,MATCH('18.7.2.1.'!$R44,'költségosztó értékek'!$H$2:$H$1576,0),AA$18)</f>
        <v>#VALUE!</v>
      </c>
      <c r="AC44" s="78">
        <f>INDEX('költségosztó értékek'!$H$2:$T$1576,MATCH('18.7.2.1.'!$R44,'költségosztó értékek'!$H$2:$H$1576,0),AC$18)-INDEX('költségosztó értékek'!$H$2:$T$1576,MATCH('18.7.2.1.'!$R44,'költségosztó értékek'!$H$2:$H$1576,0),AB$18)</f>
        <v>0</v>
      </c>
      <c r="AD44" s="78">
        <f>INDEX('költségosztó értékek'!$H$2:$T$1576,MATCH('18.7.2.1.'!$R44,'költségosztó értékek'!$H$2:$H$1576,0),AD$18)-INDEX('költségosztó értékek'!$H$2:$T$1576,MATCH('18.7.2.1.'!$R44,'költségosztó értékek'!$H$2:$H$1576,0),AC$18)</f>
        <v>0</v>
      </c>
      <c r="AE44" s="78" t="e">
        <f t="shared" si="8"/>
        <v>#VALUE!</v>
      </c>
    </row>
    <row r="45" spans="2:42" ht="13.5" thickBot="1" x14ac:dyDescent="0.25">
      <c r="C45" s="33"/>
      <c r="D45" s="34" t="str">
        <f t="shared" si="3"/>
        <v/>
      </c>
      <c r="E45" s="34" t="str">
        <f t="shared" si="4"/>
        <v/>
      </c>
      <c r="F45" s="34"/>
      <c r="G45" s="34"/>
      <c r="H45" s="35"/>
      <c r="Q45" s="78">
        <f t="shared" si="7"/>
        <v>26</v>
      </c>
      <c r="R45" s="78" t="str">
        <f>IF(IFERROR(INDEX('költségosztó értékek'!$C$2:$T$1539,MATCH(CONCATENATE($S$5,"-költségmegosztó ",Q45),'költségosztó értékek'!$G$2:$G$1539,0),6),0)=0,"",INDEX('költségosztó értékek'!$C$2:$T$1539,MATCH(CONCATENATE($S$5,"-költségmegosztó ",Q45),'költségosztó értékek'!$G$2:$G$1539,0),6))</f>
        <v/>
      </c>
      <c r="S45" s="78">
        <f>INDEX('költségosztó értékek'!$H$2:$T$1576,MATCH('18.7.2.1.'!$R45,'költségosztó értékek'!$H$2:$H$1576,0),S$18)</f>
        <v>0</v>
      </c>
      <c r="T45" s="78">
        <f>INDEX('költségosztó értékek'!$H$2:$T$1576,MATCH('18.7.2.1.'!$R45,'költségosztó értékek'!$H$2:$H$1576,0),T$18)-INDEX('költségosztó értékek'!$H$2:$T$1576,MATCH('18.7.2.1.'!$R45,'költségosztó értékek'!$H$2:$H$1576,0),S$18)</f>
        <v>0</v>
      </c>
      <c r="U45" s="78">
        <f>INDEX('költségosztó értékek'!$H$2:$T$1576,MATCH('18.7.2.1.'!$R45,'költségosztó értékek'!$H$2:$H$1576,0),U$18)-INDEX('költségosztó értékek'!$H$2:$T$1576,MATCH('18.7.2.1.'!$R45,'költségosztó értékek'!$H$2:$H$1576,0),T$18)</f>
        <v>0</v>
      </c>
      <c r="V45" s="78">
        <f>INDEX('költségosztó értékek'!$H$2:$T$1576,MATCH('18.7.2.1.'!$R45,'költségosztó értékek'!$H$2:$H$1576,0),V$18)-INDEX('költségosztó értékek'!$H$2:$T$1576,MATCH('18.7.2.1.'!$R45,'költségosztó értékek'!$H$2:$H$1576,0),U$18)</f>
        <v>0</v>
      </c>
      <c r="W45" s="78">
        <f>INDEX('költségosztó értékek'!$H$2:$T$1576,MATCH('18.7.2.1.'!$R45,'költségosztó értékek'!$H$2:$H$1576,0),W$18)-INDEX('költségosztó értékek'!$H$2:$T$1576,MATCH('18.7.2.1.'!$R45,'költségosztó értékek'!$H$2:$H$1576,0),V$18)</f>
        <v>0</v>
      </c>
      <c r="X45" s="78">
        <f>INDEX('költségosztó értékek'!$H$2:$T$1576,MATCH('18.7.2.1.'!$R45,'költségosztó értékek'!$H$2:$H$1576,0),X$18)-INDEX('költségosztó értékek'!$H$2:$T$1576,MATCH('18.7.2.1.'!$R45,'költségosztó értékek'!$H$2:$H$1576,0),W$18)</f>
        <v>0</v>
      </c>
      <c r="Y45" s="78">
        <f>INDEX('költségosztó értékek'!$H$2:$T$1576,MATCH('18.7.2.1.'!$R45,'költségosztó értékek'!$H$2:$H$1576,0),Y$18)-INDEX('költségosztó értékek'!$H$2:$T$1576,MATCH('18.7.2.1.'!$R45,'költségosztó értékek'!$H$2:$H$1576,0),X$18)</f>
        <v>0</v>
      </c>
      <c r="Z45" s="78">
        <f>INDEX('költségosztó értékek'!$H$2:$T$1576,MATCH('18.7.2.1.'!$R45,'költségosztó értékek'!$H$2:$H$1576,0),Z$18)-INDEX('költségosztó értékek'!$H$2:$T$1576,MATCH('18.7.2.1.'!$R45,'költségosztó értékek'!$H$2:$H$1576,0),Y$18)</f>
        <v>0</v>
      </c>
      <c r="AA45" s="78" t="e">
        <f>INDEX('költségosztó értékek'!$H$2:$T$1576,MATCH('18.7.2.1.'!$R45,'költségosztó értékek'!$H$2:$H$1576,0),AA$18)-INDEX('költségosztó értékek'!$H$2:$T$1576,MATCH('18.7.2.1.'!$R45,'költségosztó értékek'!$H$2:$H$1576,0),Z$18)</f>
        <v>#VALUE!</v>
      </c>
      <c r="AB45" s="78" t="e">
        <f>INDEX('költségosztó értékek'!$H$2:$T$1576,MATCH('18.7.2.1.'!$R45,'költségosztó értékek'!$H$2:$H$1576,0),AB$18)-INDEX('költségosztó értékek'!$H$2:$T$1576,MATCH('18.7.2.1.'!$R45,'költségosztó értékek'!$H$2:$H$1576,0),AA$18)</f>
        <v>#VALUE!</v>
      </c>
      <c r="AC45" s="78">
        <f>INDEX('költségosztó értékek'!$H$2:$T$1576,MATCH('18.7.2.1.'!$R45,'költségosztó értékek'!$H$2:$H$1576,0),AC$18)-INDEX('költségosztó értékek'!$H$2:$T$1576,MATCH('18.7.2.1.'!$R45,'költségosztó értékek'!$H$2:$H$1576,0),AB$18)</f>
        <v>0</v>
      </c>
      <c r="AD45" s="78">
        <f>INDEX('költségosztó értékek'!$H$2:$T$1576,MATCH('18.7.2.1.'!$R45,'költségosztó értékek'!$H$2:$H$1576,0),AD$18)-INDEX('költségosztó értékek'!$H$2:$T$1576,MATCH('18.7.2.1.'!$R45,'költségosztó értékek'!$H$2:$H$1576,0),AC$18)</f>
        <v>0</v>
      </c>
      <c r="AE45" s="78" t="e">
        <f t="shared" si="8"/>
        <v>#VALUE!</v>
      </c>
    </row>
    <row r="46" spans="2:42" ht="13.5" thickBot="1" x14ac:dyDescent="0.25">
      <c r="C46" s="33"/>
      <c r="D46" s="34" t="str">
        <f t="shared" si="3"/>
        <v/>
      </c>
      <c r="E46" s="34" t="str">
        <f t="shared" si="4"/>
        <v/>
      </c>
      <c r="F46" s="34"/>
      <c r="G46" s="34"/>
      <c r="H46" s="35"/>
      <c r="Q46" s="78">
        <f t="shared" si="7"/>
        <v>27</v>
      </c>
      <c r="R46" s="78" t="str">
        <f>IF(IFERROR(INDEX('költségosztó értékek'!$C$2:$T$1539,MATCH(CONCATENATE($S$5,"-költségmegosztó ",Q46),'költségosztó értékek'!$G$2:$G$1539,0),6),0)=0,"",INDEX('költségosztó értékek'!$C$2:$T$1539,MATCH(CONCATENATE($S$5,"-költségmegosztó ",Q46),'költségosztó értékek'!$G$2:$G$1539,0),6))</f>
        <v/>
      </c>
      <c r="S46" s="78">
        <f>INDEX('költségosztó értékek'!$H$2:$T$1576,MATCH('18.7.2.1.'!$R46,'költségosztó értékek'!$H$2:$H$1576,0),S$18)</f>
        <v>0</v>
      </c>
      <c r="T46" s="78">
        <f>INDEX('költségosztó értékek'!$H$2:$T$1576,MATCH('18.7.2.1.'!$R46,'költségosztó értékek'!$H$2:$H$1576,0),T$18)-INDEX('költségosztó értékek'!$H$2:$T$1576,MATCH('18.7.2.1.'!$R46,'költségosztó értékek'!$H$2:$H$1576,0),S$18)</f>
        <v>0</v>
      </c>
      <c r="U46" s="78">
        <f>INDEX('költségosztó értékek'!$H$2:$T$1576,MATCH('18.7.2.1.'!$R46,'költségosztó értékek'!$H$2:$H$1576,0),U$18)-INDEX('költségosztó értékek'!$H$2:$T$1576,MATCH('18.7.2.1.'!$R46,'költségosztó értékek'!$H$2:$H$1576,0),T$18)</f>
        <v>0</v>
      </c>
      <c r="V46" s="78">
        <f>INDEX('költségosztó értékek'!$H$2:$T$1576,MATCH('18.7.2.1.'!$R46,'költségosztó értékek'!$H$2:$H$1576,0),V$18)-INDEX('költségosztó értékek'!$H$2:$T$1576,MATCH('18.7.2.1.'!$R46,'költségosztó értékek'!$H$2:$H$1576,0),U$18)</f>
        <v>0</v>
      </c>
      <c r="W46" s="78">
        <f>INDEX('költségosztó értékek'!$H$2:$T$1576,MATCH('18.7.2.1.'!$R46,'költségosztó értékek'!$H$2:$H$1576,0),W$18)-INDEX('költségosztó értékek'!$H$2:$T$1576,MATCH('18.7.2.1.'!$R46,'költségosztó értékek'!$H$2:$H$1576,0),V$18)</f>
        <v>0</v>
      </c>
      <c r="X46" s="78">
        <f>INDEX('költségosztó értékek'!$H$2:$T$1576,MATCH('18.7.2.1.'!$R46,'költségosztó értékek'!$H$2:$H$1576,0),X$18)-INDEX('költségosztó értékek'!$H$2:$T$1576,MATCH('18.7.2.1.'!$R46,'költségosztó értékek'!$H$2:$H$1576,0),W$18)</f>
        <v>0</v>
      </c>
      <c r="Y46" s="78">
        <f>INDEX('költségosztó értékek'!$H$2:$T$1576,MATCH('18.7.2.1.'!$R46,'költségosztó értékek'!$H$2:$H$1576,0),Y$18)-INDEX('költségosztó értékek'!$H$2:$T$1576,MATCH('18.7.2.1.'!$R46,'költségosztó értékek'!$H$2:$H$1576,0),X$18)</f>
        <v>0</v>
      </c>
      <c r="Z46" s="78">
        <f>INDEX('költségosztó értékek'!$H$2:$T$1576,MATCH('18.7.2.1.'!$R46,'költségosztó értékek'!$H$2:$H$1576,0),Z$18)-INDEX('költségosztó értékek'!$H$2:$T$1576,MATCH('18.7.2.1.'!$R46,'költségosztó értékek'!$H$2:$H$1576,0),Y$18)</f>
        <v>0</v>
      </c>
      <c r="AA46" s="78" t="e">
        <f>INDEX('költségosztó értékek'!$H$2:$T$1576,MATCH('18.7.2.1.'!$R46,'költségosztó értékek'!$H$2:$H$1576,0),AA$18)-INDEX('költségosztó értékek'!$H$2:$T$1576,MATCH('18.7.2.1.'!$R46,'költségosztó értékek'!$H$2:$H$1576,0),Z$18)</f>
        <v>#VALUE!</v>
      </c>
      <c r="AB46" s="78" t="e">
        <f>INDEX('költségosztó értékek'!$H$2:$T$1576,MATCH('18.7.2.1.'!$R46,'költségosztó értékek'!$H$2:$H$1576,0),AB$18)-INDEX('költségosztó értékek'!$H$2:$T$1576,MATCH('18.7.2.1.'!$R46,'költségosztó értékek'!$H$2:$H$1576,0),AA$18)</f>
        <v>#VALUE!</v>
      </c>
      <c r="AC46" s="78">
        <f>INDEX('költségosztó értékek'!$H$2:$T$1576,MATCH('18.7.2.1.'!$R46,'költségosztó értékek'!$H$2:$H$1576,0),AC$18)-INDEX('költségosztó értékek'!$H$2:$T$1576,MATCH('18.7.2.1.'!$R46,'költségosztó értékek'!$H$2:$H$1576,0),AB$18)</f>
        <v>0</v>
      </c>
      <c r="AD46" s="78">
        <f>INDEX('költségosztó értékek'!$H$2:$T$1576,MATCH('18.7.2.1.'!$R46,'költségosztó értékek'!$H$2:$H$1576,0),AD$18)-INDEX('költségosztó értékek'!$H$2:$T$1576,MATCH('18.7.2.1.'!$R46,'költségosztó értékek'!$H$2:$H$1576,0),AC$18)</f>
        <v>0</v>
      </c>
      <c r="AE46" s="78" t="e">
        <f t="shared" si="8"/>
        <v>#VALUE!</v>
      </c>
    </row>
    <row r="47" spans="2:42" ht="13.5" thickBot="1" x14ac:dyDescent="0.25">
      <c r="C47" s="33"/>
      <c r="D47" s="34" t="str">
        <f t="shared" si="3"/>
        <v/>
      </c>
      <c r="E47" s="34" t="str">
        <f t="shared" si="4"/>
        <v/>
      </c>
      <c r="F47" s="34"/>
      <c r="G47" s="34"/>
      <c r="H47" s="35"/>
      <c r="Q47" s="78">
        <f t="shared" si="7"/>
        <v>28</v>
      </c>
      <c r="R47" s="78" t="str">
        <f>IF(IFERROR(INDEX('költségosztó értékek'!$C$2:$T$1539,MATCH(CONCATENATE($S$5,"-költségmegosztó ",Q47),'költségosztó értékek'!$G$2:$G$1539,0),6),0)=0,"",INDEX('költségosztó értékek'!$C$2:$T$1539,MATCH(CONCATENATE($S$5,"-költségmegosztó ",Q47),'költségosztó értékek'!$G$2:$G$1539,0),6))</f>
        <v/>
      </c>
      <c r="S47" s="78">
        <f>INDEX('költségosztó értékek'!$H$2:$T$1576,MATCH('18.7.2.1.'!$R47,'költségosztó értékek'!$H$2:$H$1576,0),S$18)</f>
        <v>0</v>
      </c>
      <c r="T47" s="78">
        <f>INDEX('költségosztó értékek'!$H$2:$T$1576,MATCH('18.7.2.1.'!$R47,'költségosztó értékek'!$H$2:$H$1576,0),T$18)-INDEX('költségosztó értékek'!$H$2:$T$1576,MATCH('18.7.2.1.'!$R47,'költségosztó értékek'!$H$2:$H$1576,0),S$18)</f>
        <v>0</v>
      </c>
      <c r="U47" s="78">
        <f>INDEX('költségosztó értékek'!$H$2:$T$1576,MATCH('18.7.2.1.'!$R47,'költségosztó értékek'!$H$2:$H$1576,0),U$18)-INDEX('költségosztó értékek'!$H$2:$T$1576,MATCH('18.7.2.1.'!$R47,'költségosztó értékek'!$H$2:$H$1576,0),T$18)</f>
        <v>0</v>
      </c>
      <c r="V47" s="78">
        <f>INDEX('költségosztó értékek'!$H$2:$T$1576,MATCH('18.7.2.1.'!$R47,'költségosztó értékek'!$H$2:$H$1576,0),V$18)-INDEX('költségosztó értékek'!$H$2:$T$1576,MATCH('18.7.2.1.'!$R47,'költségosztó értékek'!$H$2:$H$1576,0),U$18)</f>
        <v>0</v>
      </c>
      <c r="W47" s="78">
        <f>INDEX('költségosztó értékek'!$H$2:$T$1576,MATCH('18.7.2.1.'!$R47,'költségosztó értékek'!$H$2:$H$1576,0),W$18)-INDEX('költségosztó értékek'!$H$2:$T$1576,MATCH('18.7.2.1.'!$R47,'költségosztó értékek'!$H$2:$H$1576,0),V$18)</f>
        <v>0</v>
      </c>
      <c r="X47" s="78">
        <f>INDEX('költségosztó értékek'!$H$2:$T$1576,MATCH('18.7.2.1.'!$R47,'költségosztó értékek'!$H$2:$H$1576,0),X$18)-INDEX('költségosztó értékek'!$H$2:$T$1576,MATCH('18.7.2.1.'!$R47,'költségosztó értékek'!$H$2:$H$1576,0),W$18)</f>
        <v>0</v>
      </c>
      <c r="Y47" s="78">
        <f>INDEX('költségosztó értékek'!$H$2:$T$1576,MATCH('18.7.2.1.'!$R47,'költségosztó értékek'!$H$2:$H$1576,0),Y$18)-INDEX('költségosztó értékek'!$H$2:$T$1576,MATCH('18.7.2.1.'!$R47,'költségosztó értékek'!$H$2:$H$1576,0),X$18)</f>
        <v>0</v>
      </c>
      <c r="Z47" s="78">
        <f>INDEX('költségosztó értékek'!$H$2:$T$1576,MATCH('18.7.2.1.'!$R47,'költségosztó értékek'!$H$2:$H$1576,0),Z$18)-INDEX('költségosztó értékek'!$H$2:$T$1576,MATCH('18.7.2.1.'!$R47,'költségosztó értékek'!$H$2:$H$1576,0),Y$18)</f>
        <v>0</v>
      </c>
      <c r="AA47" s="78" t="e">
        <f>INDEX('költségosztó értékek'!$H$2:$T$1576,MATCH('18.7.2.1.'!$R47,'költségosztó értékek'!$H$2:$H$1576,0),AA$18)-INDEX('költségosztó értékek'!$H$2:$T$1576,MATCH('18.7.2.1.'!$R47,'költségosztó értékek'!$H$2:$H$1576,0),Z$18)</f>
        <v>#VALUE!</v>
      </c>
      <c r="AB47" s="78" t="e">
        <f>INDEX('költségosztó értékek'!$H$2:$T$1576,MATCH('18.7.2.1.'!$R47,'költségosztó értékek'!$H$2:$H$1576,0),AB$18)-INDEX('költségosztó értékek'!$H$2:$T$1576,MATCH('18.7.2.1.'!$R47,'költségosztó értékek'!$H$2:$H$1576,0),AA$18)</f>
        <v>#VALUE!</v>
      </c>
      <c r="AC47" s="78">
        <f>INDEX('költségosztó értékek'!$H$2:$T$1576,MATCH('18.7.2.1.'!$R47,'költségosztó értékek'!$H$2:$H$1576,0),AC$18)-INDEX('költségosztó értékek'!$H$2:$T$1576,MATCH('18.7.2.1.'!$R47,'költségosztó értékek'!$H$2:$H$1576,0),AB$18)</f>
        <v>0</v>
      </c>
      <c r="AD47" s="78">
        <f>INDEX('költségosztó értékek'!$H$2:$T$1576,MATCH('18.7.2.1.'!$R47,'költségosztó értékek'!$H$2:$H$1576,0),AD$18)-INDEX('költségosztó értékek'!$H$2:$T$1576,MATCH('18.7.2.1.'!$R47,'költségosztó értékek'!$H$2:$H$1576,0),AC$18)</f>
        <v>0</v>
      </c>
      <c r="AE47" s="78" t="e">
        <f t="shared" si="8"/>
        <v>#VALUE!</v>
      </c>
    </row>
    <row r="48" spans="2:42" ht="13.5" thickBot="1" x14ac:dyDescent="0.25">
      <c r="C48" s="33"/>
      <c r="D48" s="34" t="str">
        <f t="shared" si="3"/>
        <v/>
      </c>
      <c r="E48" s="34" t="str">
        <f t="shared" si="4"/>
        <v/>
      </c>
      <c r="F48" s="34"/>
      <c r="G48" s="34"/>
      <c r="H48" s="35"/>
      <c r="Q48" s="78">
        <f t="shared" si="7"/>
        <v>29</v>
      </c>
      <c r="R48" s="78" t="str">
        <f>IF(IFERROR(INDEX('költségosztó értékek'!$C$2:$T$1539,MATCH(CONCATENATE($S$5,"-költségmegosztó ",Q48),'költségosztó értékek'!$G$2:$G$1539,0),6),0)=0,"",INDEX('költségosztó értékek'!$C$2:$T$1539,MATCH(CONCATENATE($S$5,"-költségmegosztó ",Q48),'költségosztó értékek'!$G$2:$G$1539,0),6))</f>
        <v/>
      </c>
      <c r="S48" s="78">
        <f>INDEX('költségosztó értékek'!$H$2:$T$1576,MATCH('18.7.2.1.'!$R48,'költségosztó értékek'!$H$2:$H$1576,0),S$18)</f>
        <v>0</v>
      </c>
      <c r="T48" s="78">
        <f>INDEX('költségosztó értékek'!$H$2:$T$1576,MATCH('18.7.2.1.'!$R48,'költségosztó értékek'!$H$2:$H$1576,0),T$18)-INDEX('költségosztó értékek'!$H$2:$T$1576,MATCH('18.7.2.1.'!$R48,'költségosztó értékek'!$H$2:$H$1576,0),S$18)</f>
        <v>0</v>
      </c>
      <c r="U48" s="78">
        <f>INDEX('költségosztó értékek'!$H$2:$T$1576,MATCH('18.7.2.1.'!$R48,'költségosztó értékek'!$H$2:$H$1576,0),U$18)-INDEX('költségosztó értékek'!$H$2:$T$1576,MATCH('18.7.2.1.'!$R48,'költségosztó értékek'!$H$2:$H$1576,0),T$18)</f>
        <v>0</v>
      </c>
      <c r="V48" s="78">
        <f>INDEX('költségosztó értékek'!$H$2:$T$1576,MATCH('18.7.2.1.'!$R48,'költségosztó értékek'!$H$2:$H$1576,0),V$18)-INDEX('költségosztó értékek'!$H$2:$T$1576,MATCH('18.7.2.1.'!$R48,'költségosztó értékek'!$H$2:$H$1576,0),U$18)</f>
        <v>0</v>
      </c>
      <c r="W48" s="78">
        <f>INDEX('költségosztó értékek'!$H$2:$T$1576,MATCH('18.7.2.1.'!$R48,'költségosztó értékek'!$H$2:$H$1576,0),W$18)-INDEX('költségosztó értékek'!$H$2:$T$1576,MATCH('18.7.2.1.'!$R48,'költségosztó értékek'!$H$2:$H$1576,0),V$18)</f>
        <v>0</v>
      </c>
      <c r="X48" s="78">
        <f>INDEX('költségosztó értékek'!$H$2:$T$1576,MATCH('18.7.2.1.'!$R48,'költségosztó értékek'!$H$2:$H$1576,0),X$18)-INDEX('költségosztó értékek'!$H$2:$T$1576,MATCH('18.7.2.1.'!$R48,'költségosztó értékek'!$H$2:$H$1576,0),W$18)</f>
        <v>0</v>
      </c>
      <c r="Y48" s="78">
        <f>INDEX('költségosztó értékek'!$H$2:$T$1576,MATCH('18.7.2.1.'!$R48,'költségosztó értékek'!$H$2:$H$1576,0),Y$18)-INDEX('költségosztó értékek'!$H$2:$T$1576,MATCH('18.7.2.1.'!$R48,'költségosztó értékek'!$H$2:$H$1576,0),X$18)</f>
        <v>0</v>
      </c>
      <c r="Z48" s="78">
        <f>INDEX('költségosztó értékek'!$H$2:$T$1576,MATCH('18.7.2.1.'!$R48,'költségosztó értékek'!$H$2:$H$1576,0),Z$18)-INDEX('költségosztó értékek'!$H$2:$T$1576,MATCH('18.7.2.1.'!$R48,'költségosztó értékek'!$H$2:$H$1576,0),Y$18)</f>
        <v>0</v>
      </c>
      <c r="AA48" s="78" t="e">
        <f>INDEX('költségosztó értékek'!$H$2:$T$1576,MATCH('18.7.2.1.'!$R48,'költségosztó értékek'!$H$2:$H$1576,0),AA$18)-INDEX('költségosztó értékek'!$H$2:$T$1576,MATCH('18.7.2.1.'!$R48,'költségosztó értékek'!$H$2:$H$1576,0),Z$18)</f>
        <v>#VALUE!</v>
      </c>
      <c r="AB48" s="78" t="e">
        <f>INDEX('költségosztó értékek'!$H$2:$T$1576,MATCH('18.7.2.1.'!$R48,'költségosztó értékek'!$H$2:$H$1576,0),AB$18)-INDEX('költségosztó értékek'!$H$2:$T$1576,MATCH('18.7.2.1.'!$R48,'költségosztó értékek'!$H$2:$H$1576,0),AA$18)</f>
        <v>#VALUE!</v>
      </c>
      <c r="AC48" s="78">
        <f>INDEX('költségosztó értékek'!$H$2:$T$1576,MATCH('18.7.2.1.'!$R48,'költségosztó értékek'!$H$2:$H$1576,0),AC$18)-INDEX('költségosztó értékek'!$H$2:$T$1576,MATCH('18.7.2.1.'!$R48,'költségosztó értékek'!$H$2:$H$1576,0),AB$18)</f>
        <v>0</v>
      </c>
      <c r="AD48" s="78">
        <f>INDEX('költségosztó értékek'!$H$2:$T$1576,MATCH('18.7.2.1.'!$R48,'költségosztó értékek'!$H$2:$H$1576,0),AD$18)-INDEX('költségosztó értékek'!$H$2:$T$1576,MATCH('18.7.2.1.'!$R48,'költségosztó értékek'!$H$2:$H$1576,0),AC$18)</f>
        <v>0</v>
      </c>
      <c r="AE48" s="78" t="e">
        <f t="shared" si="8"/>
        <v>#VALUE!</v>
      </c>
    </row>
    <row r="49" spans="3:31" ht="13.5" thickBot="1" x14ac:dyDescent="0.25">
      <c r="C49" s="33"/>
      <c r="D49" s="34" t="str">
        <f t="shared" si="3"/>
        <v/>
      </c>
      <c r="E49" s="34" t="str">
        <f t="shared" si="4"/>
        <v/>
      </c>
      <c r="F49" s="34"/>
      <c r="G49" s="34"/>
      <c r="H49" s="35"/>
      <c r="Q49" s="78">
        <f t="shared" si="7"/>
        <v>30</v>
      </c>
      <c r="R49" s="78" t="str">
        <f>IF(IFERROR(INDEX('költségosztó értékek'!$C$2:$T$1539,MATCH(CONCATENATE($S$5,"-költségmegosztó ",Q49),'költségosztó értékek'!$G$2:$G$1539,0),6),0)=0,"",INDEX('költségosztó értékek'!$C$2:$T$1539,MATCH(CONCATENATE($S$5,"-költségmegosztó ",Q49),'költségosztó értékek'!$G$2:$G$1539,0),6))</f>
        <v/>
      </c>
      <c r="S49" s="78">
        <f>INDEX('költségosztó értékek'!$H$2:$T$1576,MATCH('18.7.2.1.'!$R49,'költségosztó értékek'!$H$2:$H$1576,0),S$18)</f>
        <v>0</v>
      </c>
      <c r="T49" s="78">
        <f>INDEX('költségosztó értékek'!$H$2:$T$1576,MATCH('18.7.2.1.'!$R49,'költségosztó értékek'!$H$2:$H$1576,0),T$18)-INDEX('költségosztó értékek'!$H$2:$T$1576,MATCH('18.7.2.1.'!$R49,'költségosztó értékek'!$H$2:$H$1576,0),S$18)</f>
        <v>0</v>
      </c>
      <c r="U49" s="78">
        <f>INDEX('költségosztó értékek'!$H$2:$T$1576,MATCH('18.7.2.1.'!$R49,'költségosztó értékek'!$H$2:$H$1576,0),U$18)-INDEX('költségosztó értékek'!$H$2:$T$1576,MATCH('18.7.2.1.'!$R49,'költségosztó értékek'!$H$2:$H$1576,0),T$18)</f>
        <v>0</v>
      </c>
      <c r="V49" s="78">
        <f>INDEX('költségosztó értékek'!$H$2:$T$1576,MATCH('18.7.2.1.'!$R49,'költségosztó értékek'!$H$2:$H$1576,0),V$18)-INDEX('költségosztó értékek'!$H$2:$T$1576,MATCH('18.7.2.1.'!$R49,'költségosztó értékek'!$H$2:$H$1576,0),U$18)</f>
        <v>0</v>
      </c>
      <c r="W49" s="78">
        <f>INDEX('költségosztó értékek'!$H$2:$T$1576,MATCH('18.7.2.1.'!$R49,'költségosztó értékek'!$H$2:$H$1576,0),W$18)-INDEX('költségosztó értékek'!$H$2:$T$1576,MATCH('18.7.2.1.'!$R49,'költségosztó értékek'!$H$2:$H$1576,0),V$18)</f>
        <v>0</v>
      </c>
      <c r="X49" s="78">
        <f>INDEX('költségosztó értékek'!$H$2:$T$1576,MATCH('18.7.2.1.'!$R49,'költségosztó értékek'!$H$2:$H$1576,0),X$18)-INDEX('költségosztó értékek'!$H$2:$T$1576,MATCH('18.7.2.1.'!$R49,'költségosztó értékek'!$H$2:$H$1576,0),W$18)</f>
        <v>0</v>
      </c>
      <c r="Y49" s="78">
        <f>INDEX('költségosztó értékek'!$H$2:$T$1576,MATCH('18.7.2.1.'!$R49,'költségosztó értékek'!$H$2:$H$1576,0),Y$18)-INDEX('költségosztó értékek'!$H$2:$T$1576,MATCH('18.7.2.1.'!$R49,'költségosztó értékek'!$H$2:$H$1576,0),X$18)</f>
        <v>0</v>
      </c>
      <c r="Z49" s="78">
        <f>INDEX('költségosztó értékek'!$H$2:$T$1576,MATCH('18.7.2.1.'!$R49,'költségosztó értékek'!$H$2:$H$1576,0),Z$18)-INDEX('költségosztó értékek'!$H$2:$T$1576,MATCH('18.7.2.1.'!$R49,'költségosztó értékek'!$H$2:$H$1576,0),Y$18)</f>
        <v>0</v>
      </c>
      <c r="AA49" s="78" t="e">
        <f>INDEX('költségosztó értékek'!$H$2:$T$1576,MATCH('18.7.2.1.'!$R49,'költségosztó értékek'!$H$2:$H$1576,0),AA$18)-INDEX('költségosztó értékek'!$H$2:$T$1576,MATCH('18.7.2.1.'!$R49,'költségosztó értékek'!$H$2:$H$1576,0),Z$18)</f>
        <v>#VALUE!</v>
      </c>
      <c r="AB49" s="78" t="e">
        <f>INDEX('költségosztó értékek'!$H$2:$T$1576,MATCH('18.7.2.1.'!$R49,'költségosztó értékek'!$H$2:$H$1576,0),AB$18)-INDEX('költségosztó értékek'!$H$2:$T$1576,MATCH('18.7.2.1.'!$R49,'költségosztó értékek'!$H$2:$H$1576,0),AA$18)</f>
        <v>#VALUE!</v>
      </c>
      <c r="AC49" s="78">
        <f>INDEX('költségosztó értékek'!$H$2:$T$1576,MATCH('18.7.2.1.'!$R49,'költségosztó értékek'!$H$2:$H$1576,0),AC$18)-INDEX('költségosztó értékek'!$H$2:$T$1576,MATCH('18.7.2.1.'!$R49,'költségosztó értékek'!$H$2:$H$1576,0),AB$18)</f>
        <v>0</v>
      </c>
      <c r="AD49" s="78">
        <f>INDEX('költségosztó értékek'!$H$2:$T$1576,MATCH('18.7.2.1.'!$R49,'költségosztó értékek'!$H$2:$H$1576,0),AD$18)-INDEX('költségosztó értékek'!$H$2:$T$1576,MATCH('18.7.2.1.'!$R49,'költségosztó értékek'!$H$2:$H$1576,0),AC$18)</f>
        <v>0</v>
      </c>
      <c r="AE49" s="78" t="e">
        <f t="shared" si="8"/>
        <v>#VALUE!</v>
      </c>
    </row>
    <row r="50" spans="3:31" ht="13.5" thickBot="1" x14ac:dyDescent="0.25">
      <c r="C50" s="33"/>
      <c r="D50" s="34" t="str">
        <f t="shared" si="3"/>
        <v/>
      </c>
      <c r="E50" s="34" t="str">
        <f t="shared" si="4"/>
        <v/>
      </c>
      <c r="F50" s="34"/>
      <c r="G50" s="34"/>
      <c r="H50" s="35"/>
      <c r="Q50" s="78">
        <f t="shared" si="7"/>
        <v>31</v>
      </c>
      <c r="R50" s="78" t="str">
        <f>IF(IFERROR(INDEX('költségosztó értékek'!$C$2:$T$1539,MATCH(CONCATENATE($S$5,"-költségmegosztó ",Q50),'költségosztó értékek'!$G$2:$G$1539,0),6),0)=0,"",INDEX('költségosztó értékek'!$C$2:$T$1539,MATCH(CONCATENATE($S$5,"-költségmegosztó ",Q50),'költségosztó értékek'!$G$2:$G$1539,0),6))</f>
        <v/>
      </c>
      <c r="S50" s="78">
        <f>INDEX('költségosztó értékek'!$H$2:$T$1576,MATCH('18.7.2.1.'!$R50,'költségosztó értékek'!$H$2:$H$1576,0),S$18)</f>
        <v>0</v>
      </c>
      <c r="T50" s="78">
        <f>INDEX('költségosztó értékek'!$H$2:$T$1576,MATCH('18.7.2.1.'!$R50,'költségosztó értékek'!$H$2:$H$1576,0),T$18)-INDEX('költségosztó értékek'!$H$2:$T$1576,MATCH('18.7.2.1.'!$R50,'költségosztó értékek'!$H$2:$H$1576,0),S$18)</f>
        <v>0</v>
      </c>
      <c r="U50" s="78">
        <f>INDEX('költségosztó értékek'!$H$2:$T$1576,MATCH('18.7.2.1.'!$R50,'költségosztó értékek'!$H$2:$H$1576,0),U$18)-INDEX('költségosztó értékek'!$H$2:$T$1576,MATCH('18.7.2.1.'!$R50,'költségosztó értékek'!$H$2:$H$1576,0),T$18)</f>
        <v>0</v>
      </c>
      <c r="V50" s="78">
        <f>INDEX('költségosztó értékek'!$H$2:$T$1576,MATCH('18.7.2.1.'!$R50,'költségosztó értékek'!$H$2:$H$1576,0),V$18)-INDEX('költségosztó értékek'!$H$2:$T$1576,MATCH('18.7.2.1.'!$R50,'költségosztó értékek'!$H$2:$H$1576,0),U$18)</f>
        <v>0</v>
      </c>
      <c r="W50" s="78">
        <f>INDEX('költségosztó értékek'!$H$2:$T$1576,MATCH('18.7.2.1.'!$R50,'költségosztó értékek'!$H$2:$H$1576,0),W$18)-INDEX('költségosztó értékek'!$H$2:$T$1576,MATCH('18.7.2.1.'!$R50,'költségosztó értékek'!$H$2:$H$1576,0),V$18)</f>
        <v>0</v>
      </c>
      <c r="X50" s="78">
        <f>INDEX('költségosztó értékek'!$H$2:$T$1576,MATCH('18.7.2.1.'!$R50,'költségosztó értékek'!$H$2:$H$1576,0),X$18)-INDEX('költségosztó értékek'!$H$2:$T$1576,MATCH('18.7.2.1.'!$R50,'költségosztó értékek'!$H$2:$H$1576,0),W$18)</f>
        <v>0</v>
      </c>
      <c r="Y50" s="78">
        <f>INDEX('költségosztó értékek'!$H$2:$T$1576,MATCH('18.7.2.1.'!$R50,'költségosztó értékek'!$H$2:$H$1576,0),Y$18)-INDEX('költségosztó értékek'!$H$2:$T$1576,MATCH('18.7.2.1.'!$R50,'költségosztó értékek'!$H$2:$H$1576,0),X$18)</f>
        <v>0</v>
      </c>
      <c r="Z50" s="78">
        <f>INDEX('költségosztó értékek'!$H$2:$T$1576,MATCH('18.7.2.1.'!$R50,'költségosztó értékek'!$H$2:$H$1576,0),Z$18)-INDEX('költségosztó értékek'!$H$2:$T$1576,MATCH('18.7.2.1.'!$R50,'költségosztó értékek'!$H$2:$H$1576,0),Y$18)</f>
        <v>0</v>
      </c>
      <c r="AA50" s="78" t="e">
        <f>INDEX('költségosztó értékek'!$H$2:$T$1576,MATCH('18.7.2.1.'!$R50,'költségosztó értékek'!$H$2:$H$1576,0),AA$18)-INDEX('költségosztó értékek'!$H$2:$T$1576,MATCH('18.7.2.1.'!$R50,'költségosztó értékek'!$H$2:$H$1576,0),Z$18)</f>
        <v>#VALUE!</v>
      </c>
      <c r="AB50" s="78" t="e">
        <f>INDEX('költségosztó értékek'!$H$2:$T$1576,MATCH('18.7.2.1.'!$R50,'költségosztó értékek'!$H$2:$H$1576,0),AB$18)-INDEX('költségosztó értékek'!$H$2:$T$1576,MATCH('18.7.2.1.'!$R50,'költségosztó értékek'!$H$2:$H$1576,0),AA$18)</f>
        <v>#VALUE!</v>
      </c>
      <c r="AC50" s="78">
        <f>INDEX('költségosztó értékek'!$H$2:$T$1576,MATCH('18.7.2.1.'!$R50,'költségosztó értékek'!$H$2:$H$1576,0),AC$18)-INDEX('költségosztó értékek'!$H$2:$T$1576,MATCH('18.7.2.1.'!$R50,'költségosztó értékek'!$H$2:$H$1576,0),AB$18)</f>
        <v>0</v>
      </c>
      <c r="AD50" s="78">
        <f>INDEX('költségosztó értékek'!$H$2:$T$1576,MATCH('18.7.2.1.'!$R50,'költségosztó értékek'!$H$2:$H$1576,0),AD$18)-INDEX('költségosztó értékek'!$H$2:$T$1576,MATCH('18.7.2.1.'!$R50,'költségosztó értékek'!$H$2:$H$1576,0),AC$18)</f>
        <v>0</v>
      </c>
      <c r="AE50" s="78" t="e">
        <f t="shared" si="8"/>
        <v>#VALUE!</v>
      </c>
    </row>
    <row r="51" spans="3:31" ht="13.5" thickBot="1" x14ac:dyDescent="0.25">
      <c r="C51" s="33"/>
      <c r="D51" s="34" t="str">
        <f t="shared" si="3"/>
        <v/>
      </c>
      <c r="E51" s="34" t="str">
        <f t="shared" si="4"/>
        <v/>
      </c>
      <c r="F51" s="34"/>
      <c r="G51" s="34"/>
      <c r="H51" s="35"/>
      <c r="Q51" s="78">
        <f t="shared" si="7"/>
        <v>32</v>
      </c>
      <c r="R51" s="78" t="str">
        <f>IF(IFERROR(INDEX('költségosztó értékek'!$C$2:$T$1539,MATCH(CONCATENATE($S$5,"-költségmegosztó ",Q51),'költségosztó értékek'!$G$2:$G$1539,0),6),0)=0,"",INDEX('költségosztó értékek'!$C$2:$T$1539,MATCH(CONCATENATE($S$5,"-költségmegosztó ",Q51),'költségosztó értékek'!$G$2:$G$1539,0),6))</f>
        <v/>
      </c>
      <c r="S51" s="78">
        <f>INDEX('költségosztó értékek'!$H$2:$T$1576,MATCH('18.7.2.1.'!$R51,'költségosztó értékek'!$H$2:$H$1576,0),S$18)</f>
        <v>0</v>
      </c>
      <c r="T51" s="78">
        <f>INDEX('költségosztó értékek'!$H$2:$T$1576,MATCH('18.7.2.1.'!$R51,'költségosztó értékek'!$H$2:$H$1576,0),T$18)-INDEX('költségosztó értékek'!$H$2:$T$1576,MATCH('18.7.2.1.'!$R51,'költségosztó értékek'!$H$2:$H$1576,0),S$18)</f>
        <v>0</v>
      </c>
      <c r="U51" s="78">
        <f>INDEX('költségosztó értékek'!$H$2:$T$1576,MATCH('18.7.2.1.'!$R51,'költségosztó értékek'!$H$2:$H$1576,0),U$18)-INDEX('költségosztó értékek'!$H$2:$T$1576,MATCH('18.7.2.1.'!$R51,'költségosztó értékek'!$H$2:$H$1576,0),T$18)</f>
        <v>0</v>
      </c>
      <c r="V51" s="78">
        <f>INDEX('költségosztó értékek'!$H$2:$T$1576,MATCH('18.7.2.1.'!$R51,'költségosztó értékek'!$H$2:$H$1576,0),V$18)-INDEX('költségosztó értékek'!$H$2:$T$1576,MATCH('18.7.2.1.'!$R51,'költségosztó értékek'!$H$2:$H$1576,0),U$18)</f>
        <v>0</v>
      </c>
      <c r="W51" s="78">
        <f>INDEX('költségosztó értékek'!$H$2:$T$1576,MATCH('18.7.2.1.'!$R51,'költségosztó értékek'!$H$2:$H$1576,0),W$18)-INDEX('költségosztó értékek'!$H$2:$T$1576,MATCH('18.7.2.1.'!$R51,'költségosztó értékek'!$H$2:$H$1576,0),V$18)</f>
        <v>0</v>
      </c>
      <c r="X51" s="78">
        <f>INDEX('költségosztó értékek'!$H$2:$T$1576,MATCH('18.7.2.1.'!$R51,'költségosztó értékek'!$H$2:$H$1576,0),X$18)-INDEX('költségosztó értékek'!$H$2:$T$1576,MATCH('18.7.2.1.'!$R51,'költségosztó értékek'!$H$2:$H$1576,0),W$18)</f>
        <v>0</v>
      </c>
      <c r="Y51" s="78">
        <f>INDEX('költségosztó értékek'!$H$2:$T$1576,MATCH('18.7.2.1.'!$R51,'költségosztó értékek'!$H$2:$H$1576,0),Y$18)-INDEX('költségosztó értékek'!$H$2:$T$1576,MATCH('18.7.2.1.'!$R51,'költségosztó értékek'!$H$2:$H$1576,0),X$18)</f>
        <v>0</v>
      </c>
      <c r="Z51" s="78">
        <f>INDEX('költségosztó értékek'!$H$2:$T$1576,MATCH('18.7.2.1.'!$R51,'költségosztó értékek'!$H$2:$H$1576,0),Z$18)-INDEX('költségosztó értékek'!$H$2:$T$1576,MATCH('18.7.2.1.'!$R51,'költségosztó értékek'!$H$2:$H$1576,0),Y$18)</f>
        <v>0</v>
      </c>
      <c r="AA51" s="78" t="e">
        <f>INDEX('költségosztó értékek'!$H$2:$T$1576,MATCH('18.7.2.1.'!$R51,'költségosztó értékek'!$H$2:$H$1576,0),AA$18)-INDEX('költségosztó értékek'!$H$2:$T$1576,MATCH('18.7.2.1.'!$R51,'költségosztó értékek'!$H$2:$H$1576,0),Z$18)</f>
        <v>#VALUE!</v>
      </c>
      <c r="AB51" s="78" t="e">
        <f>INDEX('költségosztó értékek'!$H$2:$T$1576,MATCH('18.7.2.1.'!$R51,'költségosztó értékek'!$H$2:$H$1576,0),AB$18)-INDEX('költségosztó értékek'!$H$2:$T$1576,MATCH('18.7.2.1.'!$R51,'költségosztó értékek'!$H$2:$H$1576,0),AA$18)</f>
        <v>#VALUE!</v>
      </c>
      <c r="AC51" s="78">
        <f>INDEX('költségosztó értékek'!$H$2:$T$1576,MATCH('18.7.2.1.'!$R51,'költségosztó értékek'!$H$2:$H$1576,0),AC$18)-INDEX('költségosztó értékek'!$H$2:$T$1576,MATCH('18.7.2.1.'!$R51,'költségosztó értékek'!$H$2:$H$1576,0),AB$18)</f>
        <v>0</v>
      </c>
      <c r="AD51" s="78">
        <f>INDEX('költségosztó értékek'!$H$2:$T$1576,MATCH('18.7.2.1.'!$R51,'költségosztó értékek'!$H$2:$H$1576,0),AD$18)-INDEX('költségosztó értékek'!$H$2:$T$1576,MATCH('18.7.2.1.'!$R51,'költségosztó értékek'!$H$2:$H$1576,0),AC$18)</f>
        <v>0</v>
      </c>
      <c r="AE51" s="78" t="e">
        <f t="shared" si="8"/>
        <v>#VALUE!</v>
      </c>
    </row>
    <row r="52" spans="3:31" ht="13.5" thickBot="1" x14ac:dyDescent="0.25">
      <c r="C52" s="33"/>
      <c r="D52" s="34" t="str">
        <f t="shared" si="3"/>
        <v/>
      </c>
      <c r="E52" s="34" t="str">
        <f t="shared" si="4"/>
        <v/>
      </c>
      <c r="F52" s="34"/>
      <c r="G52" s="34"/>
      <c r="H52" s="35"/>
      <c r="Q52" s="78">
        <f t="shared" si="7"/>
        <v>33</v>
      </c>
      <c r="R52" s="78" t="str">
        <f>IF(IFERROR(INDEX('költségosztó értékek'!$C$2:$T$1539,MATCH(CONCATENATE($S$5,"-költségmegosztó ",Q52),'költségosztó értékek'!$G$2:$G$1539,0),6),0)=0,"",INDEX('költségosztó értékek'!$C$2:$T$1539,MATCH(CONCATENATE($S$5,"-költségmegosztó ",Q52),'költségosztó értékek'!$G$2:$G$1539,0),6))</f>
        <v/>
      </c>
      <c r="S52" s="78">
        <f>INDEX('költségosztó értékek'!$H$2:$T$1576,MATCH('18.7.2.1.'!$R52,'költségosztó értékek'!$H$2:$H$1576,0),S$18)</f>
        <v>0</v>
      </c>
      <c r="T52" s="78">
        <f>INDEX('költségosztó értékek'!$H$2:$T$1576,MATCH('18.7.2.1.'!$R52,'költségosztó értékek'!$H$2:$H$1576,0),T$18)-INDEX('költségosztó értékek'!$H$2:$T$1576,MATCH('18.7.2.1.'!$R52,'költségosztó értékek'!$H$2:$H$1576,0),S$18)</f>
        <v>0</v>
      </c>
      <c r="U52" s="78">
        <f>INDEX('költségosztó értékek'!$H$2:$T$1576,MATCH('18.7.2.1.'!$R52,'költségosztó értékek'!$H$2:$H$1576,0),U$18)-INDEX('költségosztó értékek'!$H$2:$T$1576,MATCH('18.7.2.1.'!$R52,'költségosztó értékek'!$H$2:$H$1576,0),T$18)</f>
        <v>0</v>
      </c>
      <c r="V52" s="78">
        <f>INDEX('költségosztó értékek'!$H$2:$T$1576,MATCH('18.7.2.1.'!$R52,'költségosztó értékek'!$H$2:$H$1576,0),V$18)-INDEX('költségosztó értékek'!$H$2:$T$1576,MATCH('18.7.2.1.'!$R52,'költségosztó értékek'!$H$2:$H$1576,0),U$18)</f>
        <v>0</v>
      </c>
      <c r="W52" s="78">
        <f>INDEX('költségosztó értékek'!$H$2:$T$1576,MATCH('18.7.2.1.'!$R52,'költségosztó értékek'!$H$2:$H$1576,0),W$18)-INDEX('költségosztó értékek'!$H$2:$T$1576,MATCH('18.7.2.1.'!$R52,'költségosztó értékek'!$H$2:$H$1576,0),V$18)</f>
        <v>0</v>
      </c>
      <c r="X52" s="78">
        <f>INDEX('költségosztó értékek'!$H$2:$T$1576,MATCH('18.7.2.1.'!$R52,'költségosztó értékek'!$H$2:$H$1576,0),X$18)-INDEX('költségosztó értékek'!$H$2:$T$1576,MATCH('18.7.2.1.'!$R52,'költségosztó értékek'!$H$2:$H$1576,0),W$18)</f>
        <v>0</v>
      </c>
      <c r="Y52" s="78">
        <f>INDEX('költségosztó értékek'!$H$2:$T$1576,MATCH('18.7.2.1.'!$R52,'költségosztó értékek'!$H$2:$H$1576,0),Y$18)-INDEX('költségosztó értékek'!$H$2:$T$1576,MATCH('18.7.2.1.'!$R52,'költségosztó értékek'!$H$2:$H$1576,0),X$18)</f>
        <v>0</v>
      </c>
      <c r="Z52" s="78">
        <f>INDEX('költségosztó értékek'!$H$2:$T$1576,MATCH('18.7.2.1.'!$R52,'költségosztó értékek'!$H$2:$H$1576,0),Z$18)-INDEX('költségosztó értékek'!$H$2:$T$1576,MATCH('18.7.2.1.'!$R52,'költségosztó értékek'!$H$2:$H$1576,0),Y$18)</f>
        <v>0</v>
      </c>
      <c r="AA52" s="78" t="e">
        <f>INDEX('költségosztó értékek'!$H$2:$T$1576,MATCH('18.7.2.1.'!$R52,'költségosztó értékek'!$H$2:$H$1576,0),AA$18)-INDEX('költségosztó értékek'!$H$2:$T$1576,MATCH('18.7.2.1.'!$R52,'költségosztó értékek'!$H$2:$H$1576,0),Z$18)</f>
        <v>#VALUE!</v>
      </c>
      <c r="AB52" s="78" t="e">
        <f>INDEX('költségosztó értékek'!$H$2:$T$1576,MATCH('18.7.2.1.'!$R52,'költségosztó értékek'!$H$2:$H$1576,0),AB$18)-INDEX('költségosztó értékek'!$H$2:$T$1576,MATCH('18.7.2.1.'!$R52,'költségosztó értékek'!$H$2:$H$1576,0),AA$18)</f>
        <v>#VALUE!</v>
      </c>
      <c r="AC52" s="78">
        <f>INDEX('költségosztó értékek'!$H$2:$T$1576,MATCH('18.7.2.1.'!$R52,'költségosztó értékek'!$H$2:$H$1576,0),AC$18)-INDEX('költségosztó értékek'!$H$2:$T$1576,MATCH('18.7.2.1.'!$R52,'költségosztó értékek'!$H$2:$H$1576,0),AB$18)</f>
        <v>0</v>
      </c>
      <c r="AD52" s="78">
        <f>INDEX('költségosztó értékek'!$H$2:$T$1576,MATCH('18.7.2.1.'!$R52,'költségosztó értékek'!$H$2:$H$1576,0),AD$18)-INDEX('költségosztó értékek'!$H$2:$T$1576,MATCH('18.7.2.1.'!$R52,'költségosztó értékek'!$H$2:$H$1576,0),AC$18)</f>
        <v>0</v>
      </c>
      <c r="AE52" s="78" t="e">
        <f t="shared" si="8"/>
        <v>#VALUE!</v>
      </c>
    </row>
    <row r="53" spans="3:31" ht="13.5" thickBot="1" x14ac:dyDescent="0.25">
      <c r="C53" s="33"/>
      <c r="D53" s="34" t="str">
        <f t="shared" si="3"/>
        <v/>
      </c>
      <c r="E53" s="34" t="str">
        <f t="shared" si="4"/>
        <v/>
      </c>
      <c r="F53" s="34"/>
      <c r="G53" s="34"/>
      <c r="H53" s="35"/>
      <c r="Q53" s="78">
        <f t="shared" si="7"/>
        <v>34</v>
      </c>
      <c r="R53" s="78" t="str">
        <f>IF(IFERROR(INDEX('költségosztó értékek'!$C$2:$T$1539,MATCH(CONCATENATE($S$5,"-költségmegosztó ",Q53),'költségosztó értékek'!$G$2:$G$1539,0),6),0)=0,"",INDEX('költségosztó értékek'!$C$2:$T$1539,MATCH(CONCATENATE($S$5,"-költségmegosztó ",Q53),'költségosztó értékek'!$G$2:$G$1539,0),6))</f>
        <v/>
      </c>
      <c r="S53" s="78">
        <f>INDEX('költségosztó értékek'!$H$2:$T$1576,MATCH('18.7.2.1.'!$R53,'költségosztó értékek'!$H$2:$H$1576,0),S$18)</f>
        <v>0</v>
      </c>
      <c r="T53" s="78">
        <f>INDEX('költségosztó értékek'!$H$2:$T$1576,MATCH('18.7.2.1.'!$R53,'költségosztó értékek'!$H$2:$H$1576,0),T$18)-INDEX('költségosztó értékek'!$H$2:$T$1576,MATCH('18.7.2.1.'!$R53,'költségosztó értékek'!$H$2:$H$1576,0),S$18)</f>
        <v>0</v>
      </c>
      <c r="U53" s="78">
        <f>INDEX('költségosztó értékek'!$H$2:$T$1576,MATCH('18.7.2.1.'!$R53,'költségosztó értékek'!$H$2:$H$1576,0),U$18)-INDEX('költségosztó értékek'!$H$2:$T$1576,MATCH('18.7.2.1.'!$R53,'költségosztó értékek'!$H$2:$H$1576,0),T$18)</f>
        <v>0</v>
      </c>
      <c r="V53" s="78">
        <f>INDEX('költségosztó értékek'!$H$2:$T$1576,MATCH('18.7.2.1.'!$R53,'költségosztó értékek'!$H$2:$H$1576,0),V$18)-INDEX('költségosztó értékek'!$H$2:$T$1576,MATCH('18.7.2.1.'!$R53,'költségosztó értékek'!$H$2:$H$1576,0),U$18)</f>
        <v>0</v>
      </c>
      <c r="W53" s="78">
        <f>INDEX('költségosztó értékek'!$H$2:$T$1576,MATCH('18.7.2.1.'!$R53,'költségosztó értékek'!$H$2:$H$1576,0),W$18)-INDEX('költségosztó értékek'!$H$2:$T$1576,MATCH('18.7.2.1.'!$R53,'költségosztó értékek'!$H$2:$H$1576,0),V$18)</f>
        <v>0</v>
      </c>
      <c r="X53" s="78">
        <f>INDEX('költségosztó értékek'!$H$2:$T$1576,MATCH('18.7.2.1.'!$R53,'költségosztó értékek'!$H$2:$H$1576,0),X$18)-INDEX('költségosztó értékek'!$H$2:$T$1576,MATCH('18.7.2.1.'!$R53,'költségosztó értékek'!$H$2:$H$1576,0),W$18)</f>
        <v>0</v>
      </c>
      <c r="Y53" s="78">
        <f>INDEX('költségosztó értékek'!$H$2:$T$1576,MATCH('18.7.2.1.'!$R53,'költségosztó értékek'!$H$2:$H$1576,0),Y$18)-INDEX('költségosztó értékek'!$H$2:$T$1576,MATCH('18.7.2.1.'!$R53,'költségosztó értékek'!$H$2:$H$1576,0),X$18)</f>
        <v>0</v>
      </c>
      <c r="Z53" s="78">
        <f>INDEX('költségosztó értékek'!$H$2:$T$1576,MATCH('18.7.2.1.'!$R53,'költségosztó értékek'!$H$2:$H$1576,0),Z$18)-INDEX('költségosztó értékek'!$H$2:$T$1576,MATCH('18.7.2.1.'!$R53,'költségosztó értékek'!$H$2:$H$1576,0),Y$18)</f>
        <v>0</v>
      </c>
      <c r="AA53" s="78" t="e">
        <f>INDEX('költségosztó értékek'!$H$2:$T$1576,MATCH('18.7.2.1.'!$R53,'költségosztó értékek'!$H$2:$H$1576,0),AA$18)-INDEX('költségosztó értékek'!$H$2:$T$1576,MATCH('18.7.2.1.'!$R53,'költségosztó értékek'!$H$2:$H$1576,0),Z$18)</f>
        <v>#VALUE!</v>
      </c>
      <c r="AB53" s="78" t="e">
        <f>INDEX('költségosztó értékek'!$H$2:$T$1576,MATCH('18.7.2.1.'!$R53,'költségosztó értékek'!$H$2:$H$1576,0),AB$18)-INDEX('költségosztó értékek'!$H$2:$T$1576,MATCH('18.7.2.1.'!$R53,'költségosztó értékek'!$H$2:$H$1576,0),AA$18)</f>
        <v>#VALUE!</v>
      </c>
      <c r="AC53" s="78">
        <f>INDEX('költségosztó értékek'!$H$2:$T$1576,MATCH('18.7.2.1.'!$R53,'költségosztó értékek'!$H$2:$H$1576,0),AC$18)-INDEX('költségosztó értékek'!$H$2:$T$1576,MATCH('18.7.2.1.'!$R53,'költségosztó értékek'!$H$2:$H$1576,0),AB$18)</f>
        <v>0</v>
      </c>
      <c r="AD53" s="78">
        <f>INDEX('költségosztó értékek'!$H$2:$T$1576,MATCH('18.7.2.1.'!$R53,'költségosztó értékek'!$H$2:$H$1576,0),AD$18)-INDEX('költségosztó értékek'!$H$2:$T$1576,MATCH('18.7.2.1.'!$R53,'költségosztó értékek'!$H$2:$H$1576,0),AC$18)</f>
        <v>0</v>
      </c>
      <c r="AE53" s="78" t="e">
        <f t="shared" si="8"/>
        <v>#VALUE!</v>
      </c>
    </row>
    <row r="54" spans="3:31" ht="13.5" thickBot="1" x14ac:dyDescent="0.25">
      <c r="C54" s="33"/>
      <c r="D54" s="34" t="str">
        <f t="shared" si="3"/>
        <v/>
      </c>
      <c r="E54" s="34" t="str">
        <f t="shared" si="4"/>
        <v/>
      </c>
      <c r="F54" s="34"/>
      <c r="G54" s="34"/>
      <c r="H54" s="35"/>
      <c r="Q54" s="78">
        <f t="shared" si="7"/>
        <v>35</v>
      </c>
      <c r="R54" s="78" t="str">
        <f>IF(IFERROR(INDEX('költségosztó értékek'!$C$2:$T$1539,MATCH(CONCATENATE($S$5,"-költségmegosztó ",Q54),'költségosztó értékek'!$G$2:$G$1539,0),6),0)=0,"",INDEX('költségosztó értékek'!$C$2:$T$1539,MATCH(CONCATENATE($S$5,"-költségmegosztó ",Q54),'költségosztó értékek'!$G$2:$G$1539,0),6))</f>
        <v/>
      </c>
      <c r="S54" s="78">
        <f>INDEX('költségosztó értékek'!$H$2:$T$1576,MATCH('18.7.2.1.'!$R54,'költségosztó értékek'!$H$2:$H$1576,0),S$18)</f>
        <v>0</v>
      </c>
      <c r="T54" s="78">
        <f>INDEX('költségosztó értékek'!$H$2:$T$1576,MATCH('18.7.2.1.'!$R54,'költségosztó értékek'!$H$2:$H$1576,0),T$18)-INDEX('költségosztó értékek'!$H$2:$T$1576,MATCH('18.7.2.1.'!$R54,'költségosztó értékek'!$H$2:$H$1576,0),S$18)</f>
        <v>0</v>
      </c>
      <c r="U54" s="78">
        <f>INDEX('költségosztó értékek'!$H$2:$T$1576,MATCH('18.7.2.1.'!$R54,'költségosztó értékek'!$H$2:$H$1576,0),U$18)-INDEX('költségosztó értékek'!$H$2:$T$1576,MATCH('18.7.2.1.'!$R54,'költségosztó értékek'!$H$2:$H$1576,0),T$18)</f>
        <v>0</v>
      </c>
      <c r="V54" s="78">
        <f>INDEX('költségosztó értékek'!$H$2:$T$1576,MATCH('18.7.2.1.'!$R54,'költségosztó értékek'!$H$2:$H$1576,0),V$18)-INDEX('költségosztó értékek'!$H$2:$T$1576,MATCH('18.7.2.1.'!$R54,'költségosztó értékek'!$H$2:$H$1576,0),U$18)</f>
        <v>0</v>
      </c>
      <c r="W54" s="78">
        <f>INDEX('költségosztó értékek'!$H$2:$T$1576,MATCH('18.7.2.1.'!$R54,'költségosztó értékek'!$H$2:$H$1576,0),W$18)-INDEX('költségosztó értékek'!$H$2:$T$1576,MATCH('18.7.2.1.'!$R54,'költségosztó értékek'!$H$2:$H$1576,0),V$18)</f>
        <v>0</v>
      </c>
      <c r="X54" s="78">
        <f>INDEX('költségosztó értékek'!$H$2:$T$1576,MATCH('18.7.2.1.'!$R54,'költségosztó értékek'!$H$2:$H$1576,0),X$18)-INDEX('költségosztó értékek'!$H$2:$T$1576,MATCH('18.7.2.1.'!$R54,'költségosztó értékek'!$H$2:$H$1576,0),W$18)</f>
        <v>0</v>
      </c>
      <c r="Y54" s="78">
        <f>INDEX('költségosztó értékek'!$H$2:$T$1576,MATCH('18.7.2.1.'!$R54,'költségosztó értékek'!$H$2:$H$1576,0),Y$18)-INDEX('költségosztó értékek'!$H$2:$T$1576,MATCH('18.7.2.1.'!$R54,'költségosztó értékek'!$H$2:$H$1576,0),X$18)</f>
        <v>0</v>
      </c>
      <c r="Z54" s="78">
        <f>INDEX('költségosztó értékek'!$H$2:$T$1576,MATCH('18.7.2.1.'!$R54,'költségosztó értékek'!$H$2:$H$1576,0),Z$18)-INDEX('költségosztó értékek'!$H$2:$T$1576,MATCH('18.7.2.1.'!$R54,'költségosztó értékek'!$H$2:$H$1576,0),Y$18)</f>
        <v>0</v>
      </c>
      <c r="AA54" s="78" t="e">
        <f>INDEX('költségosztó értékek'!$H$2:$T$1576,MATCH('18.7.2.1.'!$R54,'költségosztó értékek'!$H$2:$H$1576,0),AA$18)-INDEX('költségosztó értékek'!$H$2:$T$1576,MATCH('18.7.2.1.'!$R54,'költségosztó értékek'!$H$2:$H$1576,0),Z$18)</f>
        <v>#VALUE!</v>
      </c>
      <c r="AB54" s="78" t="e">
        <f>INDEX('költségosztó értékek'!$H$2:$T$1576,MATCH('18.7.2.1.'!$R54,'költségosztó értékek'!$H$2:$H$1576,0),AB$18)-INDEX('költségosztó értékek'!$H$2:$T$1576,MATCH('18.7.2.1.'!$R54,'költségosztó értékek'!$H$2:$H$1576,0),AA$18)</f>
        <v>#VALUE!</v>
      </c>
      <c r="AC54" s="78">
        <f>INDEX('költségosztó értékek'!$H$2:$T$1576,MATCH('18.7.2.1.'!$R54,'költségosztó értékek'!$H$2:$H$1576,0),AC$18)-INDEX('költségosztó értékek'!$H$2:$T$1576,MATCH('18.7.2.1.'!$R54,'költségosztó értékek'!$H$2:$H$1576,0),AB$18)</f>
        <v>0</v>
      </c>
      <c r="AD54" s="78">
        <f>INDEX('költségosztó értékek'!$H$2:$T$1576,MATCH('18.7.2.1.'!$R54,'költségosztó értékek'!$H$2:$H$1576,0),AD$18)-INDEX('költségosztó értékek'!$H$2:$T$1576,MATCH('18.7.2.1.'!$R54,'költségosztó értékek'!$H$2:$H$1576,0),AC$18)</f>
        <v>0</v>
      </c>
      <c r="AE54" s="78" t="e">
        <f t="shared" si="8"/>
        <v>#VALUE!</v>
      </c>
    </row>
    <row r="55" spans="3:31" ht="13.5" thickBot="1" x14ac:dyDescent="0.25">
      <c r="C55" s="33"/>
      <c r="D55" s="34" t="str">
        <f t="shared" si="3"/>
        <v/>
      </c>
      <c r="E55" s="34" t="str">
        <f t="shared" si="4"/>
        <v/>
      </c>
      <c r="F55" s="34"/>
      <c r="G55" s="34"/>
      <c r="H55" s="35"/>
      <c r="Q55" s="78">
        <f t="shared" si="7"/>
        <v>36</v>
      </c>
      <c r="R55" s="78" t="str">
        <f>IF(IFERROR(INDEX('költségosztó értékek'!$C$2:$T$1539,MATCH(CONCATENATE($S$5,"-költségmegosztó ",Q55),'költségosztó értékek'!$G$2:$G$1539,0),6),0)=0,"",INDEX('költségosztó értékek'!$C$2:$T$1539,MATCH(CONCATENATE($S$5,"-költségmegosztó ",Q55),'költségosztó értékek'!$G$2:$G$1539,0),6))</f>
        <v/>
      </c>
      <c r="S55" s="78">
        <f>INDEX('költségosztó értékek'!$H$2:$T$1576,MATCH('18.7.2.1.'!$R55,'költségosztó értékek'!$H$2:$H$1576,0),S$18)</f>
        <v>0</v>
      </c>
      <c r="T55" s="78">
        <f>INDEX('költségosztó értékek'!$H$2:$T$1576,MATCH('18.7.2.1.'!$R55,'költségosztó értékek'!$H$2:$H$1576,0),T$18)-INDEX('költségosztó értékek'!$H$2:$T$1576,MATCH('18.7.2.1.'!$R55,'költségosztó értékek'!$H$2:$H$1576,0),S$18)</f>
        <v>0</v>
      </c>
      <c r="U55" s="78">
        <f>INDEX('költségosztó értékek'!$H$2:$T$1576,MATCH('18.7.2.1.'!$R55,'költségosztó értékek'!$H$2:$H$1576,0),U$18)-INDEX('költségosztó értékek'!$H$2:$T$1576,MATCH('18.7.2.1.'!$R55,'költségosztó értékek'!$H$2:$H$1576,0),T$18)</f>
        <v>0</v>
      </c>
      <c r="V55" s="78">
        <f>INDEX('költségosztó értékek'!$H$2:$T$1576,MATCH('18.7.2.1.'!$R55,'költségosztó értékek'!$H$2:$H$1576,0),V$18)-INDEX('költségosztó értékek'!$H$2:$T$1576,MATCH('18.7.2.1.'!$R55,'költségosztó értékek'!$H$2:$H$1576,0),U$18)</f>
        <v>0</v>
      </c>
      <c r="W55" s="78">
        <f>INDEX('költségosztó értékek'!$H$2:$T$1576,MATCH('18.7.2.1.'!$R55,'költségosztó értékek'!$H$2:$H$1576,0),W$18)-INDEX('költségosztó értékek'!$H$2:$T$1576,MATCH('18.7.2.1.'!$R55,'költségosztó értékek'!$H$2:$H$1576,0),V$18)</f>
        <v>0</v>
      </c>
      <c r="X55" s="78">
        <f>INDEX('költségosztó értékek'!$H$2:$T$1576,MATCH('18.7.2.1.'!$R55,'költségosztó értékek'!$H$2:$H$1576,0),X$18)-INDEX('költségosztó értékek'!$H$2:$T$1576,MATCH('18.7.2.1.'!$R55,'költségosztó értékek'!$H$2:$H$1576,0),W$18)</f>
        <v>0</v>
      </c>
      <c r="Y55" s="78">
        <f>INDEX('költségosztó értékek'!$H$2:$T$1576,MATCH('18.7.2.1.'!$R55,'költségosztó értékek'!$H$2:$H$1576,0),Y$18)-INDEX('költségosztó értékek'!$H$2:$T$1576,MATCH('18.7.2.1.'!$R55,'költségosztó értékek'!$H$2:$H$1576,0),X$18)</f>
        <v>0</v>
      </c>
      <c r="Z55" s="78">
        <f>INDEX('költségosztó értékek'!$H$2:$T$1576,MATCH('18.7.2.1.'!$R55,'költségosztó értékek'!$H$2:$H$1576,0),Z$18)-INDEX('költségosztó értékek'!$H$2:$T$1576,MATCH('18.7.2.1.'!$R55,'költségosztó értékek'!$H$2:$H$1576,0),Y$18)</f>
        <v>0</v>
      </c>
      <c r="AA55" s="78" t="e">
        <f>INDEX('költségosztó értékek'!$H$2:$T$1576,MATCH('18.7.2.1.'!$R55,'költségosztó értékek'!$H$2:$H$1576,0),AA$18)-INDEX('költségosztó értékek'!$H$2:$T$1576,MATCH('18.7.2.1.'!$R55,'költségosztó értékek'!$H$2:$H$1576,0),Z$18)</f>
        <v>#VALUE!</v>
      </c>
      <c r="AB55" s="78" t="e">
        <f>INDEX('költségosztó értékek'!$H$2:$T$1576,MATCH('18.7.2.1.'!$R55,'költségosztó értékek'!$H$2:$H$1576,0),AB$18)-INDEX('költségosztó értékek'!$H$2:$T$1576,MATCH('18.7.2.1.'!$R55,'költségosztó értékek'!$H$2:$H$1576,0),AA$18)</f>
        <v>#VALUE!</v>
      </c>
      <c r="AC55" s="78">
        <f>INDEX('költségosztó értékek'!$H$2:$T$1576,MATCH('18.7.2.1.'!$R55,'költségosztó értékek'!$H$2:$H$1576,0),AC$18)-INDEX('költségosztó értékek'!$H$2:$T$1576,MATCH('18.7.2.1.'!$R55,'költségosztó értékek'!$H$2:$H$1576,0),AB$18)</f>
        <v>0</v>
      </c>
      <c r="AD55" s="78">
        <f>INDEX('költségosztó értékek'!$H$2:$T$1576,MATCH('18.7.2.1.'!$R55,'költségosztó értékek'!$H$2:$H$1576,0),AD$18)-INDEX('költségosztó értékek'!$H$2:$T$1576,MATCH('18.7.2.1.'!$R55,'költségosztó értékek'!$H$2:$H$1576,0),AC$18)</f>
        <v>0</v>
      </c>
      <c r="AE55" s="78" t="e">
        <f t="shared" si="8"/>
        <v>#VALUE!</v>
      </c>
    </row>
    <row r="56" spans="3:31" ht="13.5" thickBot="1" x14ac:dyDescent="0.25">
      <c r="C56" s="33"/>
      <c r="D56" s="34" t="str">
        <f t="shared" si="3"/>
        <v/>
      </c>
      <c r="E56" s="34" t="str">
        <f t="shared" si="4"/>
        <v/>
      </c>
      <c r="F56" s="34"/>
      <c r="G56" s="34"/>
      <c r="H56" s="35"/>
      <c r="Q56" s="78">
        <f t="shared" si="7"/>
        <v>37</v>
      </c>
      <c r="R56" s="78" t="str">
        <f>IF(IFERROR(INDEX('költségosztó értékek'!$C$2:$T$1539,MATCH(CONCATENATE($S$5,"-költségmegosztó ",Q56),'költségosztó értékek'!$G$2:$G$1539,0),6),0)=0,"",INDEX('költségosztó értékek'!$C$2:$T$1539,MATCH(CONCATENATE($S$5,"-költségmegosztó ",Q56),'költségosztó értékek'!$G$2:$G$1539,0),6))</f>
        <v/>
      </c>
      <c r="S56" s="78">
        <f>INDEX('költségosztó értékek'!$H$2:$T$1576,MATCH('18.7.2.1.'!$R56,'költségosztó értékek'!$H$2:$H$1576,0),S$18)</f>
        <v>0</v>
      </c>
      <c r="T56" s="78">
        <f>INDEX('költségosztó értékek'!$H$2:$T$1576,MATCH('18.7.2.1.'!$R56,'költségosztó értékek'!$H$2:$H$1576,0),T$18)-INDEX('költségosztó értékek'!$H$2:$T$1576,MATCH('18.7.2.1.'!$R56,'költségosztó értékek'!$H$2:$H$1576,0),S$18)</f>
        <v>0</v>
      </c>
      <c r="U56" s="78">
        <f>INDEX('költségosztó értékek'!$H$2:$T$1576,MATCH('18.7.2.1.'!$R56,'költségosztó értékek'!$H$2:$H$1576,0),U$18)-INDEX('költségosztó értékek'!$H$2:$T$1576,MATCH('18.7.2.1.'!$R56,'költségosztó értékek'!$H$2:$H$1576,0),T$18)</f>
        <v>0</v>
      </c>
      <c r="V56" s="78">
        <f>INDEX('költségosztó értékek'!$H$2:$T$1576,MATCH('18.7.2.1.'!$R56,'költségosztó értékek'!$H$2:$H$1576,0),V$18)-INDEX('költségosztó értékek'!$H$2:$T$1576,MATCH('18.7.2.1.'!$R56,'költségosztó értékek'!$H$2:$H$1576,0),U$18)</f>
        <v>0</v>
      </c>
      <c r="W56" s="78">
        <f>INDEX('költségosztó értékek'!$H$2:$T$1576,MATCH('18.7.2.1.'!$R56,'költségosztó értékek'!$H$2:$H$1576,0),W$18)-INDEX('költségosztó értékek'!$H$2:$T$1576,MATCH('18.7.2.1.'!$R56,'költségosztó értékek'!$H$2:$H$1576,0),V$18)</f>
        <v>0</v>
      </c>
      <c r="X56" s="78">
        <f>INDEX('költségosztó értékek'!$H$2:$T$1576,MATCH('18.7.2.1.'!$R56,'költségosztó értékek'!$H$2:$H$1576,0),X$18)-INDEX('költségosztó értékek'!$H$2:$T$1576,MATCH('18.7.2.1.'!$R56,'költségosztó értékek'!$H$2:$H$1576,0),W$18)</f>
        <v>0</v>
      </c>
      <c r="Y56" s="78">
        <f>INDEX('költségosztó értékek'!$H$2:$T$1576,MATCH('18.7.2.1.'!$R56,'költségosztó értékek'!$H$2:$H$1576,0),Y$18)-INDEX('költségosztó értékek'!$H$2:$T$1576,MATCH('18.7.2.1.'!$R56,'költségosztó értékek'!$H$2:$H$1576,0),X$18)</f>
        <v>0</v>
      </c>
      <c r="Z56" s="78">
        <f>INDEX('költségosztó értékek'!$H$2:$T$1576,MATCH('18.7.2.1.'!$R56,'költségosztó értékek'!$H$2:$H$1576,0),Z$18)-INDEX('költségosztó értékek'!$H$2:$T$1576,MATCH('18.7.2.1.'!$R56,'költségosztó értékek'!$H$2:$H$1576,0),Y$18)</f>
        <v>0</v>
      </c>
      <c r="AA56" s="78" t="e">
        <f>INDEX('költségosztó értékek'!$H$2:$T$1576,MATCH('18.7.2.1.'!$R56,'költségosztó értékek'!$H$2:$H$1576,0),AA$18)-INDEX('költségosztó értékek'!$H$2:$T$1576,MATCH('18.7.2.1.'!$R56,'költségosztó értékek'!$H$2:$H$1576,0),Z$18)</f>
        <v>#VALUE!</v>
      </c>
      <c r="AB56" s="78" t="e">
        <f>INDEX('költségosztó értékek'!$H$2:$T$1576,MATCH('18.7.2.1.'!$R56,'költségosztó értékek'!$H$2:$H$1576,0),AB$18)-INDEX('költségosztó értékek'!$H$2:$T$1576,MATCH('18.7.2.1.'!$R56,'költségosztó értékek'!$H$2:$H$1576,0),AA$18)</f>
        <v>#VALUE!</v>
      </c>
      <c r="AC56" s="78">
        <f>INDEX('költségosztó értékek'!$H$2:$T$1576,MATCH('18.7.2.1.'!$R56,'költségosztó értékek'!$H$2:$H$1576,0),AC$18)-INDEX('költségosztó értékek'!$H$2:$T$1576,MATCH('18.7.2.1.'!$R56,'költségosztó értékek'!$H$2:$H$1576,0),AB$18)</f>
        <v>0</v>
      </c>
      <c r="AD56" s="78">
        <f>INDEX('költségosztó értékek'!$H$2:$T$1576,MATCH('18.7.2.1.'!$R56,'költségosztó értékek'!$H$2:$H$1576,0),AD$18)-INDEX('költségosztó értékek'!$H$2:$T$1576,MATCH('18.7.2.1.'!$R56,'költségosztó értékek'!$H$2:$H$1576,0),AC$18)</f>
        <v>0</v>
      </c>
      <c r="AE56" s="78" t="e">
        <f t="shared" si="8"/>
        <v>#VALUE!</v>
      </c>
    </row>
    <row r="57" spans="3:31" ht="13.5" thickBot="1" x14ac:dyDescent="0.25">
      <c r="C57" s="33"/>
      <c r="D57" s="34" t="str">
        <f t="shared" si="3"/>
        <v/>
      </c>
      <c r="E57" s="34" t="str">
        <f t="shared" si="4"/>
        <v/>
      </c>
      <c r="F57" s="34"/>
      <c r="G57" s="34"/>
      <c r="H57" s="35"/>
      <c r="Q57" s="78">
        <f t="shared" si="7"/>
        <v>38</v>
      </c>
      <c r="R57" s="78" t="str">
        <f>IF(IFERROR(INDEX('költségosztó értékek'!$C$2:$T$1539,MATCH(CONCATENATE($S$5,"-költségmegosztó ",Q57),'költségosztó értékek'!$G$2:$G$1539,0),6),0)=0,"",INDEX('költségosztó értékek'!$C$2:$T$1539,MATCH(CONCATENATE($S$5,"-költségmegosztó ",Q57),'költségosztó értékek'!$G$2:$G$1539,0),6))</f>
        <v/>
      </c>
      <c r="S57" s="78">
        <f>INDEX('költségosztó értékek'!$H$2:$T$1576,MATCH('18.7.2.1.'!$R57,'költségosztó értékek'!$H$2:$H$1576,0),S$18)</f>
        <v>0</v>
      </c>
      <c r="T57" s="78">
        <f>INDEX('költségosztó értékek'!$H$2:$T$1576,MATCH('18.7.2.1.'!$R57,'költségosztó értékek'!$H$2:$H$1576,0),T$18)-INDEX('költségosztó értékek'!$H$2:$T$1576,MATCH('18.7.2.1.'!$R57,'költségosztó értékek'!$H$2:$H$1576,0),S$18)</f>
        <v>0</v>
      </c>
      <c r="U57" s="78">
        <f>INDEX('költségosztó értékek'!$H$2:$T$1576,MATCH('18.7.2.1.'!$R57,'költségosztó értékek'!$H$2:$H$1576,0),U$18)-INDEX('költségosztó értékek'!$H$2:$T$1576,MATCH('18.7.2.1.'!$R57,'költségosztó értékek'!$H$2:$H$1576,0),T$18)</f>
        <v>0</v>
      </c>
      <c r="V57" s="78">
        <f>INDEX('költségosztó értékek'!$H$2:$T$1576,MATCH('18.7.2.1.'!$R57,'költségosztó értékek'!$H$2:$H$1576,0),V$18)-INDEX('költségosztó értékek'!$H$2:$T$1576,MATCH('18.7.2.1.'!$R57,'költségosztó értékek'!$H$2:$H$1576,0),U$18)</f>
        <v>0</v>
      </c>
      <c r="W57" s="78">
        <f>INDEX('költségosztó értékek'!$H$2:$T$1576,MATCH('18.7.2.1.'!$R57,'költségosztó értékek'!$H$2:$H$1576,0),W$18)-INDEX('költségosztó értékek'!$H$2:$T$1576,MATCH('18.7.2.1.'!$R57,'költségosztó értékek'!$H$2:$H$1576,0),V$18)</f>
        <v>0</v>
      </c>
      <c r="X57" s="78">
        <f>INDEX('költségosztó értékek'!$H$2:$T$1576,MATCH('18.7.2.1.'!$R57,'költségosztó értékek'!$H$2:$H$1576,0),X$18)-INDEX('költségosztó értékek'!$H$2:$T$1576,MATCH('18.7.2.1.'!$R57,'költségosztó értékek'!$H$2:$H$1576,0),W$18)</f>
        <v>0</v>
      </c>
      <c r="Y57" s="78">
        <f>INDEX('költségosztó értékek'!$H$2:$T$1576,MATCH('18.7.2.1.'!$R57,'költségosztó értékek'!$H$2:$H$1576,0),Y$18)-INDEX('költségosztó értékek'!$H$2:$T$1576,MATCH('18.7.2.1.'!$R57,'költségosztó értékek'!$H$2:$H$1576,0),X$18)</f>
        <v>0</v>
      </c>
      <c r="Z57" s="78">
        <f>INDEX('költségosztó értékek'!$H$2:$T$1576,MATCH('18.7.2.1.'!$R57,'költségosztó értékek'!$H$2:$H$1576,0),Z$18)-INDEX('költségosztó értékek'!$H$2:$T$1576,MATCH('18.7.2.1.'!$R57,'költségosztó értékek'!$H$2:$H$1576,0),Y$18)</f>
        <v>0</v>
      </c>
      <c r="AA57" s="78" t="e">
        <f>INDEX('költségosztó értékek'!$H$2:$T$1576,MATCH('18.7.2.1.'!$R57,'költségosztó értékek'!$H$2:$H$1576,0),AA$18)-INDEX('költségosztó értékek'!$H$2:$T$1576,MATCH('18.7.2.1.'!$R57,'költségosztó értékek'!$H$2:$H$1576,0),Z$18)</f>
        <v>#VALUE!</v>
      </c>
      <c r="AB57" s="78" t="e">
        <f>INDEX('költségosztó értékek'!$H$2:$T$1576,MATCH('18.7.2.1.'!$R57,'költségosztó értékek'!$H$2:$H$1576,0),AB$18)-INDEX('költségosztó értékek'!$H$2:$T$1576,MATCH('18.7.2.1.'!$R57,'költségosztó értékek'!$H$2:$H$1576,0),AA$18)</f>
        <v>#VALUE!</v>
      </c>
      <c r="AC57" s="78">
        <f>INDEX('költségosztó értékek'!$H$2:$T$1576,MATCH('18.7.2.1.'!$R57,'költségosztó értékek'!$H$2:$H$1576,0),AC$18)-INDEX('költségosztó értékek'!$H$2:$T$1576,MATCH('18.7.2.1.'!$R57,'költségosztó értékek'!$H$2:$H$1576,0),AB$18)</f>
        <v>0</v>
      </c>
      <c r="AD57" s="78">
        <f>INDEX('költségosztó értékek'!$H$2:$T$1576,MATCH('18.7.2.1.'!$R57,'költségosztó értékek'!$H$2:$H$1576,0),AD$18)-INDEX('költségosztó értékek'!$H$2:$T$1576,MATCH('18.7.2.1.'!$R57,'költségosztó értékek'!$H$2:$H$1576,0),AC$18)</f>
        <v>0</v>
      </c>
      <c r="AE57" s="78" t="e">
        <f t="shared" si="8"/>
        <v>#VALUE!</v>
      </c>
    </row>
    <row r="58" spans="3:31" ht="13.5" thickBot="1" x14ac:dyDescent="0.25">
      <c r="C58" s="33"/>
      <c r="D58" s="34" t="str">
        <f t="shared" si="3"/>
        <v/>
      </c>
      <c r="E58" s="34" t="str">
        <f t="shared" si="4"/>
        <v/>
      </c>
      <c r="F58" s="34"/>
      <c r="G58" s="34"/>
      <c r="H58" s="35"/>
      <c r="Q58" s="78">
        <f t="shared" si="7"/>
        <v>39</v>
      </c>
      <c r="R58" s="78" t="str">
        <f>IF(IFERROR(INDEX('költségosztó értékek'!$C$2:$T$1539,MATCH(CONCATENATE($S$5,"-költségmegosztó ",Q58),'költségosztó értékek'!$G$2:$G$1539,0),6),0)=0,"",INDEX('költségosztó értékek'!$C$2:$T$1539,MATCH(CONCATENATE($S$5,"-költségmegosztó ",Q58),'költségosztó értékek'!$G$2:$G$1539,0),6))</f>
        <v/>
      </c>
      <c r="S58" s="78">
        <f>INDEX('költségosztó értékek'!$H$2:$T$1576,MATCH('18.7.2.1.'!$R58,'költségosztó értékek'!$H$2:$H$1576,0),S$18)</f>
        <v>0</v>
      </c>
      <c r="T58" s="78">
        <f>INDEX('költségosztó értékek'!$H$2:$T$1576,MATCH('18.7.2.1.'!$R58,'költségosztó értékek'!$H$2:$H$1576,0),T$18)-INDEX('költségosztó értékek'!$H$2:$T$1576,MATCH('18.7.2.1.'!$R58,'költségosztó értékek'!$H$2:$H$1576,0),S$18)</f>
        <v>0</v>
      </c>
      <c r="U58" s="78">
        <f>INDEX('költségosztó értékek'!$H$2:$T$1576,MATCH('18.7.2.1.'!$R58,'költségosztó értékek'!$H$2:$H$1576,0),U$18)-INDEX('költségosztó értékek'!$H$2:$T$1576,MATCH('18.7.2.1.'!$R58,'költségosztó értékek'!$H$2:$H$1576,0),T$18)</f>
        <v>0</v>
      </c>
      <c r="V58" s="78">
        <f>INDEX('költségosztó értékek'!$H$2:$T$1576,MATCH('18.7.2.1.'!$R58,'költségosztó értékek'!$H$2:$H$1576,0),V$18)-INDEX('költségosztó értékek'!$H$2:$T$1576,MATCH('18.7.2.1.'!$R58,'költségosztó értékek'!$H$2:$H$1576,0),U$18)</f>
        <v>0</v>
      </c>
      <c r="W58" s="78">
        <f>INDEX('költségosztó értékek'!$H$2:$T$1576,MATCH('18.7.2.1.'!$R58,'költségosztó értékek'!$H$2:$H$1576,0),W$18)-INDEX('költségosztó értékek'!$H$2:$T$1576,MATCH('18.7.2.1.'!$R58,'költségosztó értékek'!$H$2:$H$1576,0),V$18)</f>
        <v>0</v>
      </c>
      <c r="X58" s="78">
        <f>INDEX('költségosztó értékek'!$H$2:$T$1576,MATCH('18.7.2.1.'!$R58,'költségosztó értékek'!$H$2:$H$1576,0),X$18)-INDEX('költségosztó értékek'!$H$2:$T$1576,MATCH('18.7.2.1.'!$R58,'költségosztó értékek'!$H$2:$H$1576,0),W$18)</f>
        <v>0</v>
      </c>
      <c r="Y58" s="78">
        <f>INDEX('költségosztó értékek'!$H$2:$T$1576,MATCH('18.7.2.1.'!$R58,'költségosztó értékek'!$H$2:$H$1576,0),Y$18)-INDEX('költségosztó értékek'!$H$2:$T$1576,MATCH('18.7.2.1.'!$R58,'költségosztó értékek'!$H$2:$H$1576,0),X$18)</f>
        <v>0</v>
      </c>
      <c r="Z58" s="78">
        <f>INDEX('költségosztó értékek'!$H$2:$T$1576,MATCH('18.7.2.1.'!$R58,'költségosztó értékek'!$H$2:$H$1576,0),Z$18)-INDEX('költségosztó értékek'!$H$2:$T$1576,MATCH('18.7.2.1.'!$R58,'költségosztó értékek'!$H$2:$H$1576,0),Y$18)</f>
        <v>0</v>
      </c>
      <c r="AA58" s="78" t="e">
        <f>INDEX('költségosztó értékek'!$H$2:$T$1576,MATCH('18.7.2.1.'!$R58,'költségosztó értékek'!$H$2:$H$1576,0),AA$18)-INDEX('költségosztó értékek'!$H$2:$T$1576,MATCH('18.7.2.1.'!$R58,'költségosztó értékek'!$H$2:$H$1576,0),Z$18)</f>
        <v>#VALUE!</v>
      </c>
      <c r="AB58" s="78" t="e">
        <f>INDEX('költségosztó értékek'!$H$2:$T$1576,MATCH('18.7.2.1.'!$R58,'költségosztó értékek'!$H$2:$H$1576,0),AB$18)-INDEX('költségosztó értékek'!$H$2:$T$1576,MATCH('18.7.2.1.'!$R58,'költségosztó értékek'!$H$2:$H$1576,0),AA$18)</f>
        <v>#VALUE!</v>
      </c>
      <c r="AC58" s="78">
        <f>INDEX('költségosztó értékek'!$H$2:$T$1576,MATCH('18.7.2.1.'!$R58,'költségosztó értékek'!$H$2:$H$1576,0),AC$18)-INDEX('költségosztó értékek'!$H$2:$T$1576,MATCH('18.7.2.1.'!$R58,'költségosztó értékek'!$H$2:$H$1576,0),AB$18)</f>
        <v>0</v>
      </c>
      <c r="AD58" s="78">
        <f>INDEX('költségosztó értékek'!$H$2:$T$1576,MATCH('18.7.2.1.'!$R58,'költségosztó értékek'!$H$2:$H$1576,0),AD$18)-INDEX('költségosztó értékek'!$H$2:$T$1576,MATCH('18.7.2.1.'!$R58,'költségosztó értékek'!$H$2:$H$1576,0),AC$18)</f>
        <v>0</v>
      </c>
      <c r="AE58" s="78" t="e">
        <f t="shared" si="8"/>
        <v>#VALUE!</v>
      </c>
    </row>
    <row r="59" spans="3:31" ht="13.5" thickBot="1" x14ac:dyDescent="0.25">
      <c r="C59" s="33"/>
      <c r="D59" s="34" t="str">
        <f t="shared" si="3"/>
        <v/>
      </c>
      <c r="E59" s="34" t="str">
        <f t="shared" si="4"/>
        <v/>
      </c>
      <c r="F59" s="34"/>
      <c r="G59" s="34"/>
      <c r="H59" s="35"/>
      <c r="Q59" s="78">
        <f t="shared" si="7"/>
        <v>40</v>
      </c>
      <c r="R59" s="78" t="str">
        <f>IF(IFERROR(INDEX('költségosztó értékek'!$C$2:$T$1539,MATCH(CONCATENATE($S$5,"-költségmegosztó ",Q59),'költségosztó értékek'!$G$2:$G$1539,0),6),0)=0,"",INDEX('költségosztó értékek'!$C$2:$T$1539,MATCH(CONCATENATE($S$5,"-költségmegosztó ",Q59),'költségosztó értékek'!$G$2:$G$1539,0),6))</f>
        <v/>
      </c>
      <c r="S59" s="78">
        <f>INDEX('költségosztó értékek'!$H$2:$T$1576,MATCH('18.7.2.1.'!$R59,'költségosztó értékek'!$H$2:$H$1576,0),S$18)</f>
        <v>0</v>
      </c>
      <c r="T59" s="78">
        <f>INDEX('költségosztó értékek'!$H$2:$T$1576,MATCH('18.7.2.1.'!$R59,'költségosztó értékek'!$H$2:$H$1576,0),T$18)-INDEX('költségosztó értékek'!$H$2:$T$1576,MATCH('18.7.2.1.'!$R59,'költségosztó értékek'!$H$2:$H$1576,0),S$18)</f>
        <v>0</v>
      </c>
      <c r="U59" s="78">
        <f>INDEX('költségosztó értékek'!$H$2:$T$1576,MATCH('18.7.2.1.'!$R59,'költségosztó értékek'!$H$2:$H$1576,0),U$18)-INDEX('költségosztó értékek'!$H$2:$T$1576,MATCH('18.7.2.1.'!$R59,'költségosztó értékek'!$H$2:$H$1576,0),T$18)</f>
        <v>0</v>
      </c>
      <c r="V59" s="78">
        <f>INDEX('költségosztó értékek'!$H$2:$T$1576,MATCH('18.7.2.1.'!$R59,'költségosztó értékek'!$H$2:$H$1576,0),V$18)-INDEX('költségosztó értékek'!$H$2:$T$1576,MATCH('18.7.2.1.'!$R59,'költségosztó értékek'!$H$2:$H$1576,0),U$18)</f>
        <v>0</v>
      </c>
      <c r="W59" s="78">
        <f>INDEX('költségosztó értékek'!$H$2:$T$1576,MATCH('18.7.2.1.'!$R59,'költségosztó értékek'!$H$2:$H$1576,0),W$18)-INDEX('költségosztó értékek'!$H$2:$T$1576,MATCH('18.7.2.1.'!$R59,'költségosztó értékek'!$H$2:$H$1576,0),V$18)</f>
        <v>0</v>
      </c>
      <c r="X59" s="78">
        <f>INDEX('költségosztó értékek'!$H$2:$T$1576,MATCH('18.7.2.1.'!$R59,'költségosztó értékek'!$H$2:$H$1576,0),X$18)-INDEX('költségosztó értékek'!$H$2:$T$1576,MATCH('18.7.2.1.'!$R59,'költségosztó értékek'!$H$2:$H$1576,0),W$18)</f>
        <v>0</v>
      </c>
      <c r="Y59" s="78">
        <f>INDEX('költségosztó értékek'!$H$2:$T$1576,MATCH('18.7.2.1.'!$R59,'költségosztó értékek'!$H$2:$H$1576,0),Y$18)-INDEX('költségosztó értékek'!$H$2:$T$1576,MATCH('18.7.2.1.'!$R59,'költségosztó értékek'!$H$2:$H$1576,0),X$18)</f>
        <v>0</v>
      </c>
      <c r="Z59" s="78">
        <f>INDEX('költségosztó értékek'!$H$2:$T$1576,MATCH('18.7.2.1.'!$R59,'költségosztó értékek'!$H$2:$H$1576,0),Z$18)-INDEX('költségosztó értékek'!$H$2:$T$1576,MATCH('18.7.2.1.'!$R59,'költségosztó értékek'!$H$2:$H$1576,0),Y$18)</f>
        <v>0</v>
      </c>
      <c r="AA59" s="78" t="e">
        <f>INDEX('költségosztó értékek'!$H$2:$T$1576,MATCH('18.7.2.1.'!$R59,'költségosztó értékek'!$H$2:$H$1576,0),AA$18)-INDEX('költségosztó értékek'!$H$2:$T$1576,MATCH('18.7.2.1.'!$R59,'költségosztó értékek'!$H$2:$H$1576,0),Z$18)</f>
        <v>#VALUE!</v>
      </c>
      <c r="AB59" s="78" t="e">
        <f>INDEX('költségosztó értékek'!$H$2:$T$1576,MATCH('18.7.2.1.'!$R59,'költségosztó értékek'!$H$2:$H$1576,0),AB$18)-INDEX('költségosztó értékek'!$H$2:$T$1576,MATCH('18.7.2.1.'!$R59,'költségosztó értékek'!$H$2:$H$1576,0),AA$18)</f>
        <v>#VALUE!</v>
      </c>
      <c r="AC59" s="78">
        <f>INDEX('költségosztó értékek'!$H$2:$T$1576,MATCH('18.7.2.1.'!$R59,'költségosztó értékek'!$H$2:$H$1576,0),AC$18)-INDEX('költségosztó értékek'!$H$2:$T$1576,MATCH('18.7.2.1.'!$R59,'költségosztó értékek'!$H$2:$H$1576,0),AB$18)</f>
        <v>0</v>
      </c>
      <c r="AD59" s="78">
        <f>INDEX('költségosztó értékek'!$H$2:$T$1576,MATCH('18.7.2.1.'!$R59,'költségosztó értékek'!$H$2:$H$1576,0),AD$18)-INDEX('költségosztó értékek'!$H$2:$T$1576,MATCH('18.7.2.1.'!$R59,'költségosztó értékek'!$H$2:$H$1576,0),AC$18)</f>
        <v>0</v>
      </c>
      <c r="AE59" s="78" t="e">
        <f t="shared" si="8"/>
        <v>#VALUE!</v>
      </c>
    </row>
    <row r="60" spans="3:31" ht="13.5" thickBot="1" x14ac:dyDescent="0.25">
      <c r="C60" s="33"/>
      <c r="D60" s="34" t="str">
        <f t="shared" si="3"/>
        <v/>
      </c>
      <c r="E60" s="34" t="str">
        <f t="shared" si="4"/>
        <v/>
      </c>
      <c r="F60" s="34"/>
      <c r="G60" s="34"/>
      <c r="H60" s="35"/>
      <c r="Q60" s="78">
        <f t="shared" si="7"/>
        <v>41</v>
      </c>
      <c r="R60" s="78" t="str">
        <f>IF(IFERROR(INDEX('költségosztó értékek'!$C$2:$T$1539,MATCH(CONCATENATE($S$5,"-költségmegosztó ",Q60),'költségosztó értékek'!$G$2:$G$1539,0),6),0)=0,"",INDEX('költségosztó értékek'!$C$2:$T$1539,MATCH(CONCATENATE($S$5,"-költségmegosztó ",Q60),'költségosztó értékek'!$G$2:$G$1539,0),6))</f>
        <v/>
      </c>
      <c r="S60" s="78">
        <f>INDEX('költségosztó értékek'!$H$2:$T$1576,MATCH('18.7.2.1.'!$R60,'költségosztó értékek'!$H$2:$H$1576,0),S$18)</f>
        <v>0</v>
      </c>
      <c r="T60" s="78">
        <f>INDEX('költségosztó értékek'!$H$2:$T$1576,MATCH('18.7.2.1.'!$R60,'költségosztó értékek'!$H$2:$H$1576,0),T$18)-INDEX('költségosztó értékek'!$H$2:$T$1576,MATCH('18.7.2.1.'!$R60,'költségosztó értékek'!$H$2:$H$1576,0),S$18)</f>
        <v>0</v>
      </c>
      <c r="U60" s="78">
        <f>INDEX('költségosztó értékek'!$H$2:$T$1576,MATCH('18.7.2.1.'!$R60,'költségosztó értékek'!$H$2:$H$1576,0),U$18)-INDEX('költségosztó értékek'!$H$2:$T$1576,MATCH('18.7.2.1.'!$R60,'költségosztó értékek'!$H$2:$H$1576,0),T$18)</f>
        <v>0</v>
      </c>
      <c r="V60" s="78">
        <f>INDEX('költségosztó értékek'!$H$2:$T$1576,MATCH('18.7.2.1.'!$R60,'költségosztó értékek'!$H$2:$H$1576,0),V$18)-INDEX('költségosztó értékek'!$H$2:$T$1576,MATCH('18.7.2.1.'!$R60,'költségosztó értékek'!$H$2:$H$1576,0),U$18)</f>
        <v>0</v>
      </c>
      <c r="W60" s="78">
        <f>INDEX('költségosztó értékek'!$H$2:$T$1576,MATCH('18.7.2.1.'!$R60,'költségosztó értékek'!$H$2:$H$1576,0),W$18)-INDEX('költségosztó értékek'!$H$2:$T$1576,MATCH('18.7.2.1.'!$R60,'költségosztó értékek'!$H$2:$H$1576,0),V$18)</f>
        <v>0</v>
      </c>
      <c r="X60" s="78">
        <f>INDEX('költségosztó értékek'!$H$2:$T$1576,MATCH('18.7.2.1.'!$R60,'költségosztó értékek'!$H$2:$H$1576,0),X$18)-INDEX('költségosztó értékek'!$H$2:$T$1576,MATCH('18.7.2.1.'!$R60,'költségosztó értékek'!$H$2:$H$1576,0),W$18)</f>
        <v>0</v>
      </c>
      <c r="Y60" s="78">
        <f>INDEX('költségosztó értékek'!$H$2:$T$1576,MATCH('18.7.2.1.'!$R60,'költségosztó értékek'!$H$2:$H$1576,0),Y$18)-INDEX('költségosztó értékek'!$H$2:$T$1576,MATCH('18.7.2.1.'!$R60,'költségosztó értékek'!$H$2:$H$1576,0),X$18)</f>
        <v>0</v>
      </c>
      <c r="Z60" s="78">
        <f>INDEX('költségosztó értékek'!$H$2:$T$1576,MATCH('18.7.2.1.'!$R60,'költségosztó értékek'!$H$2:$H$1576,0),Z$18)-INDEX('költségosztó értékek'!$H$2:$T$1576,MATCH('18.7.2.1.'!$R60,'költségosztó értékek'!$H$2:$H$1576,0),Y$18)</f>
        <v>0</v>
      </c>
      <c r="AA60" s="78" t="e">
        <f>INDEX('költségosztó értékek'!$H$2:$T$1576,MATCH('18.7.2.1.'!$R60,'költségosztó értékek'!$H$2:$H$1576,0),AA$18)-INDEX('költségosztó értékek'!$H$2:$T$1576,MATCH('18.7.2.1.'!$R60,'költségosztó értékek'!$H$2:$H$1576,0),Z$18)</f>
        <v>#VALUE!</v>
      </c>
      <c r="AB60" s="78" t="e">
        <f>INDEX('költségosztó értékek'!$H$2:$T$1576,MATCH('18.7.2.1.'!$R60,'költségosztó értékek'!$H$2:$H$1576,0),AB$18)-INDEX('költségosztó értékek'!$H$2:$T$1576,MATCH('18.7.2.1.'!$R60,'költségosztó értékek'!$H$2:$H$1576,0),AA$18)</f>
        <v>#VALUE!</v>
      </c>
      <c r="AC60" s="78">
        <f>INDEX('költségosztó értékek'!$H$2:$T$1576,MATCH('18.7.2.1.'!$R60,'költségosztó értékek'!$H$2:$H$1576,0),AC$18)-INDEX('költségosztó értékek'!$H$2:$T$1576,MATCH('18.7.2.1.'!$R60,'költségosztó értékek'!$H$2:$H$1576,0),AB$18)</f>
        <v>0</v>
      </c>
      <c r="AD60" s="78">
        <f>INDEX('költségosztó értékek'!$H$2:$T$1576,MATCH('18.7.2.1.'!$R60,'költségosztó értékek'!$H$2:$H$1576,0),AD$18)-INDEX('költségosztó értékek'!$H$2:$T$1576,MATCH('18.7.2.1.'!$R60,'költségosztó értékek'!$H$2:$H$1576,0),AC$18)</f>
        <v>0</v>
      </c>
      <c r="AE60" s="78" t="e">
        <f t="shared" si="8"/>
        <v>#VALUE!</v>
      </c>
    </row>
    <row r="61" spans="3:31" ht="13.5" thickBot="1" x14ac:dyDescent="0.25">
      <c r="C61" s="33"/>
      <c r="D61" s="34" t="str">
        <f t="shared" si="3"/>
        <v/>
      </c>
      <c r="E61" s="34" t="str">
        <f t="shared" si="4"/>
        <v/>
      </c>
      <c r="F61" s="34"/>
      <c r="G61" s="34"/>
      <c r="H61" s="35"/>
      <c r="Q61" s="78">
        <f t="shared" si="7"/>
        <v>42</v>
      </c>
      <c r="R61" s="78" t="str">
        <f>IF(IFERROR(INDEX('költségosztó értékek'!$C$2:$T$1539,MATCH(CONCATENATE($S$5,"-költségmegosztó ",Q61),'költségosztó értékek'!$G$2:$G$1539,0),6),0)=0,"",INDEX('költségosztó értékek'!$C$2:$T$1539,MATCH(CONCATENATE($S$5,"-költségmegosztó ",Q61),'költségosztó értékek'!$G$2:$G$1539,0),6))</f>
        <v/>
      </c>
      <c r="S61" s="78">
        <f>INDEX('költségosztó értékek'!$H$2:$T$1576,MATCH('18.7.2.1.'!$R61,'költségosztó értékek'!$H$2:$H$1576,0),S$18)</f>
        <v>0</v>
      </c>
      <c r="T61" s="78">
        <f>INDEX('költségosztó értékek'!$H$2:$T$1576,MATCH('18.7.2.1.'!$R61,'költségosztó értékek'!$H$2:$H$1576,0),T$18)-INDEX('költségosztó értékek'!$H$2:$T$1576,MATCH('18.7.2.1.'!$R61,'költségosztó értékek'!$H$2:$H$1576,0),S$18)</f>
        <v>0</v>
      </c>
      <c r="U61" s="78">
        <f>INDEX('költségosztó értékek'!$H$2:$T$1576,MATCH('18.7.2.1.'!$R61,'költségosztó értékek'!$H$2:$H$1576,0),U$18)-INDEX('költségosztó értékek'!$H$2:$T$1576,MATCH('18.7.2.1.'!$R61,'költségosztó értékek'!$H$2:$H$1576,0),T$18)</f>
        <v>0</v>
      </c>
      <c r="V61" s="78">
        <f>INDEX('költségosztó értékek'!$H$2:$T$1576,MATCH('18.7.2.1.'!$R61,'költségosztó értékek'!$H$2:$H$1576,0),V$18)-INDEX('költségosztó értékek'!$H$2:$T$1576,MATCH('18.7.2.1.'!$R61,'költségosztó értékek'!$H$2:$H$1576,0),U$18)</f>
        <v>0</v>
      </c>
      <c r="W61" s="78">
        <f>INDEX('költségosztó értékek'!$H$2:$T$1576,MATCH('18.7.2.1.'!$R61,'költségosztó értékek'!$H$2:$H$1576,0),W$18)-INDEX('költségosztó értékek'!$H$2:$T$1576,MATCH('18.7.2.1.'!$R61,'költségosztó értékek'!$H$2:$H$1576,0),V$18)</f>
        <v>0</v>
      </c>
      <c r="X61" s="78">
        <f>INDEX('költségosztó értékek'!$H$2:$T$1576,MATCH('18.7.2.1.'!$R61,'költségosztó értékek'!$H$2:$H$1576,0),X$18)-INDEX('költségosztó értékek'!$H$2:$T$1576,MATCH('18.7.2.1.'!$R61,'költségosztó értékek'!$H$2:$H$1576,0),W$18)</f>
        <v>0</v>
      </c>
      <c r="Y61" s="78">
        <f>INDEX('költségosztó értékek'!$H$2:$T$1576,MATCH('18.7.2.1.'!$R61,'költségosztó értékek'!$H$2:$H$1576,0),Y$18)-INDEX('költségosztó értékek'!$H$2:$T$1576,MATCH('18.7.2.1.'!$R61,'költségosztó értékek'!$H$2:$H$1576,0),X$18)</f>
        <v>0</v>
      </c>
      <c r="Z61" s="78">
        <f>INDEX('költségosztó értékek'!$H$2:$T$1576,MATCH('18.7.2.1.'!$R61,'költségosztó értékek'!$H$2:$H$1576,0),Z$18)-INDEX('költségosztó értékek'!$H$2:$T$1576,MATCH('18.7.2.1.'!$R61,'költségosztó értékek'!$H$2:$H$1576,0),Y$18)</f>
        <v>0</v>
      </c>
      <c r="AA61" s="78" t="e">
        <f>INDEX('költségosztó értékek'!$H$2:$T$1576,MATCH('18.7.2.1.'!$R61,'költségosztó értékek'!$H$2:$H$1576,0),AA$18)-INDEX('költségosztó értékek'!$H$2:$T$1576,MATCH('18.7.2.1.'!$R61,'költségosztó értékek'!$H$2:$H$1576,0),Z$18)</f>
        <v>#VALUE!</v>
      </c>
      <c r="AB61" s="78" t="e">
        <f>INDEX('költségosztó értékek'!$H$2:$T$1576,MATCH('18.7.2.1.'!$R61,'költségosztó értékek'!$H$2:$H$1576,0),AB$18)-INDEX('költségosztó értékek'!$H$2:$T$1576,MATCH('18.7.2.1.'!$R61,'költségosztó értékek'!$H$2:$H$1576,0),AA$18)</f>
        <v>#VALUE!</v>
      </c>
      <c r="AC61" s="78">
        <f>INDEX('költségosztó értékek'!$H$2:$T$1576,MATCH('18.7.2.1.'!$R61,'költségosztó értékek'!$H$2:$H$1576,0),AC$18)-INDEX('költségosztó értékek'!$H$2:$T$1576,MATCH('18.7.2.1.'!$R61,'költségosztó értékek'!$H$2:$H$1576,0),AB$18)</f>
        <v>0</v>
      </c>
      <c r="AD61" s="78">
        <f>INDEX('költségosztó értékek'!$H$2:$T$1576,MATCH('18.7.2.1.'!$R61,'költségosztó értékek'!$H$2:$H$1576,0),AD$18)-INDEX('költségosztó értékek'!$H$2:$T$1576,MATCH('18.7.2.1.'!$R61,'költségosztó értékek'!$H$2:$H$1576,0),AC$18)</f>
        <v>0</v>
      </c>
      <c r="AE61" s="78" t="e">
        <f t="shared" si="8"/>
        <v>#VALUE!</v>
      </c>
    </row>
    <row r="62" spans="3:31" ht="13.5" thickBot="1" x14ac:dyDescent="0.25">
      <c r="C62" s="33"/>
      <c r="D62" s="34" t="str">
        <f t="shared" si="3"/>
        <v/>
      </c>
      <c r="E62" s="34" t="str">
        <f t="shared" si="4"/>
        <v/>
      </c>
      <c r="F62" s="34"/>
      <c r="G62" s="34"/>
      <c r="H62" s="35"/>
      <c r="Q62" s="78">
        <f t="shared" si="7"/>
        <v>43</v>
      </c>
      <c r="R62" s="78" t="str">
        <f>IF(IFERROR(INDEX('költségosztó értékek'!$C$2:$T$1539,MATCH(CONCATENATE($S$5,"-költségmegosztó ",Q62),'költségosztó értékek'!$G$2:$G$1539,0),6),0)=0,"",INDEX('költségosztó értékek'!$C$2:$T$1539,MATCH(CONCATENATE($S$5,"-költségmegosztó ",Q62),'költségosztó értékek'!$G$2:$G$1539,0),6))</f>
        <v/>
      </c>
      <c r="S62" s="78">
        <f>INDEX('költségosztó értékek'!$H$2:$T$1576,MATCH('18.7.2.1.'!$R62,'költségosztó értékek'!$H$2:$H$1576,0),S$18)</f>
        <v>0</v>
      </c>
      <c r="T62" s="78">
        <f>INDEX('költségosztó értékek'!$H$2:$T$1576,MATCH('18.7.2.1.'!$R62,'költségosztó értékek'!$H$2:$H$1576,0),T$18)-INDEX('költségosztó értékek'!$H$2:$T$1576,MATCH('18.7.2.1.'!$R62,'költségosztó értékek'!$H$2:$H$1576,0),S$18)</f>
        <v>0</v>
      </c>
      <c r="U62" s="78">
        <f>INDEX('költségosztó értékek'!$H$2:$T$1576,MATCH('18.7.2.1.'!$R62,'költségosztó értékek'!$H$2:$H$1576,0),U$18)-INDEX('költségosztó értékek'!$H$2:$T$1576,MATCH('18.7.2.1.'!$R62,'költségosztó értékek'!$H$2:$H$1576,0),T$18)</f>
        <v>0</v>
      </c>
      <c r="V62" s="78">
        <f>INDEX('költségosztó értékek'!$H$2:$T$1576,MATCH('18.7.2.1.'!$R62,'költségosztó értékek'!$H$2:$H$1576,0),V$18)-INDEX('költségosztó értékek'!$H$2:$T$1576,MATCH('18.7.2.1.'!$R62,'költségosztó értékek'!$H$2:$H$1576,0),U$18)</f>
        <v>0</v>
      </c>
      <c r="W62" s="78">
        <f>INDEX('költségosztó értékek'!$H$2:$T$1576,MATCH('18.7.2.1.'!$R62,'költségosztó értékek'!$H$2:$H$1576,0),W$18)-INDEX('költségosztó értékek'!$H$2:$T$1576,MATCH('18.7.2.1.'!$R62,'költségosztó értékek'!$H$2:$H$1576,0),V$18)</f>
        <v>0</v>
      </c>
      <c r="X62" s="78">
        <f>INDEX('költségosztó értékek'!$H$2:$T$1576,MATCH('18.7.2.1.'!$R62,'költségosztó értékek'!$H$2:$H$1576,0),X$18)-INDEX('költségosztó értékek'!$H$2:$T$1576,MATCH('18.7.2.1.'!$R62,'költségosztó értékek'!$H$2:$H$1576,0),W$18)</f>
        <v>0</v>
      </c>
      <c r="Y62" s="78">
        <f>INDEX('költségosztó értékek'!$H$2:$T$1576,MATCH('18.7.2.1.'!$R62,'költségosztó értékek'!$H$2:$H$1576,0),Y$18)-INDEX('költségosztó értékek'!$H$2:$T$1576,MATCH('18.7.2.1.'!$R62,'költségosztó értékek'!$H$2:$H$1576,0),X$18)</f>
        <v>0</v>
      </c>
      <c r="Z62" s="78">
        <f>INDEX('költségosztó értékek'!$H$2:$T$1576,MATCH('18.7.2.1.'!$R62,'költségosztó értékek'!$H$2:$H$1576,0),Z$18)-INDEX('költségosztó értékek'!$H$2:$T$1576,MATCH('18.7.2.1.'!$R62,'költségosztó értékek'!$H$2:$H$1576,0),Y$18)</f>
        <v>0</v>
      </c>
      <c r="AA62" s="78" t="e">
        <f>INDEX('költségosztó értékek'!$H$2:$T$1576,MATCH('18.7.2.1.'!$R62,'költségosztó értékek'!$H$2:$H$1576,0),AA$18)-INDEX('költségosztó értékek'!$H$2:$T$1576,MATCH('18.7.2.1.'!$R62,'költségosztó értékek'!$H$2:$H$1576,0),Z$18)</f>
        <v>#VALUE!</v>
      </c>
      <c r="AB62" s="78" t="e">
        <f>INDEX('költségosztó értékek'!$H$2:$T$1576,MATCH('18.7.2.1.'!$R62,'költségosztó értékek'!$H$2:$H$1576,0),AB$18)-INDEX('költségosztó értékek'!$H$2:$T$1576,MATCH('18.7.2.1.'!$R62,'költségosztó értékek'!$H$2:$H$1576,0),AA$18)</f>
        <v>#VALUE!</v>
      </c>
      <c r="AC62" s="78">
        <f>INDEX('költségosztó értékek'!$H$2:$T$1576,MATCH('18.7.2.1.'!$R62,'költségosztó értékek'!$H$2:$H$1576,0),AC$18)-INDEX('költségosztó értékek'!$H$2:$T$1576,MATCH('18.7.2.1.'!$R62,'költségosztó értékek'!$H$2:$H$1576,0),AB$18)</f>
        <v>0</v>
      </c>
      <c r="AD62" s="78">
        <f>INDEX('költségosztó értékek'!$H$2:$T$1576,MATCH('18.7.2.1.'!$R62,'költségosztó értékek'!$H$2:$H$1576,0),AD$18)-INDEX('költségosztó értékek'!$H$2:$T$1576,MATCH('18.7.2.1.'!$R62,'költségosztó értékek'!$H$2:$H$1576,0),AC$18)</f>
        <v>0</v>
      </c>
      <c r="AE62" s="78" t="e">
        <f t="shared" si="8"/>
        <v>#VALUE!</v>
      </c>
    </row>
    <row r="63" spans="3:31" ht="13.5" thickBot="1" x14ac:dyDescent="0.25">
      <c r="C63" s="33"/>
      <c r="D63" s="34" t="str">
        <f t="shared" si="3"/>
        <v/>
      </c>
      <c r="E63" s="34" t="str">
        <f t="shared" si="4"/>
        <v/>
      </c>
      <c r="F63" s="34"/>
      <c r="G63" s="34"/>
      <c r="H63" s="35"/>
      <c r="Q63" s="78">
        <f t="shared" si="7"/>
        <v>44</v>
      </c>
      <c r="R63" s="78" t="str">
        <f>IF(IFERROR(INDEX('költségosztó értékek'!$C$2:$T$1539,MATCH(CONCATENATE($S$5,"-költségmegosztó ",Q63),'költségosztó értékek'!$G$2:$G$1539,0),6),0)=0,"",INDEX('költségosztó értékek'!$C$2:$T$1539,MATCH(CONCATENATE($S$5,"-költségmegosztó ",Q63),'költségosztó értékek'!$G$2:$G$1539,0),6))</f>
        <v/>
      </c>
      <c r="S63" s="78">
        <f>INDEX('költségosztó értékek'!$H$2:$T$1576,MATCH('18.7.2.1.'!$R63,'költségosztó értékek'!$H$2:$H$1576,0),S$18)</f>
        <v>0</v>
      </c>
      <c r="T63" s="78">
        <f>INDEX('költségosztó értékek'!$H$2:$T$1576,MATCH('18.7.2.1.'!$R63,'költségosztó értékek'!$H$2:$H$1576,0),T$18)-INDEX('költségosztó értékek'!$H$2:$T$1576,MATCH('18.7.2.1.'!$R63,'költségosztó értékek'!$H$2:$H$1576,0),S$18)</f>
        <v>0</v>
      </c>
      <c r="U63" s="78">
        <f>INDEX('költségosztó értékek'!$H$2:$T$1576,MATCH('18.7.2.1.'!$R63,'költségosztó értékek'!$H$2:$H$1576,0),U$18)-INDEX('költségosztó értékek'!$H$2:$T$1576,MATCH('18.7.2.1.'!$R63,'költségosztó értékek'!$H$2:$H$1576,0),T$18)</f>
        <v>0</v>
      </c>
      <c r="V63" s="78">
        <f>INDEX('költségosztó értékek'!$H$2:$T$1576,MATCH('18.7.2.1.'!$R63,'költségosztó értékek'!$H$2:$H$1576,0),V$18)-INDEX('költségosztó értékek'!$H$2:$T$1576,MATCH('18.7.2.1.'!$R63,'költségosztó értékek'!$H$2:$H$1576,0),U$18)</f>
        <v>0</v>
      </c>
      <c r="W63" s="78">
        <f>INDEX('költségosztó értékek'!$H$2:$T$1576,MATCH('18.7.2.1.'!$R63,'költségosztó értékek'!$H$2:$H$1576,0),W$18)-INDEX('költségosztó értékek'!$H$2:$T$1576,MATCH('18.7.2.1.'!$R63,'költségosztó értékek'!$H$2:$H$1576,0),V$18)</f>
        <v>0</v>
      </c>
      <c r="X63" s="78">
        <f>INDEX('költségosztó értékek'!$H$2:$T$1576,MATCH('18.7.2.1.'!$R63,'költségosztó értékek'!$H$2:$H$1576,0),X$18)-INDEX('költségosztó értékek'!$H$2:$T$1576,MATCH('18.7.2.1.'!$R63,'költségosztó értékek'!$H$2:$H$1576,0),W$18)</f>
        <v>0</v>
      </c>
      <c r="Y63" s="78">
        <f>INDEX('költségosztó értékek'!$H$2:$T$1576,MATCH('18.7.2.1.'!$R63,'költségosztó értékek'!$H$2:$H$1576,0),Y$18)-INDEX('költségosztó értékek'!$H$2:$T$1576,MATCH('18.7.2.1.'!$R63,'költségosztó értékek'!$H$2:$H$1576,0),X$18)</f>
        <v>0</v>
      </c>
      <c r="Z63" s="78">
        <f>INDEX('költségosztó értékek'!$H$2:$T$1576,MATCH('18.7.2.1.'!$R63,'költségosztó értékek'!$H$2:$H$1576,0),Z$18)-INDEX('költségosztó értékek'!$H$2:$T$1576,MATCH('18.7.2.1.'!$R63,'költségosztó értékek'!$H$2:$H$1576,0),Y$18)</f>
        <v>0</v>
      </c>
      <c r="AA63" s="78" t="e">
        <f>INDEX('költségosztó értékek'!$H$2:$T$1576,MATCH('18.7.2.1.'!$R63,'költségosztó értékek'!$H$2:$H$1576,0),AA$18)-INDEX('költségosztó értékek'!$H$2:$T$1576,MATCH('18.7.2.1.'!$R63,'költségosztó értékek'!$H$2:$H$1576,0),Z$18)</f>
        <v>#VALUE!</v>
      </c>
      <c r="AB63" s="78" t="e">
        <f>INDEX('költségosztó értékek'!$H$2:$T$1576,MATCH('18.7.2.1.'!$R63,'költségosztó értékek'!$H$2:$H$1576,0),AB$18)-INDEX('költségosztó értékek'!$H$2:$T$1576,MATCH('18.7.2.1.'!$R63,'költségosztó értékek'!$H$2:$H$1576,0),AA$18)</f>
        <v>#VALUE!</v>
      </c>
      <c r="AC63" s="78">
        <f>INDEX('költségosztó értékek'!$H$2:$T$1576,MATCH('18.7.2.1.'!$R63,'költségosztó értékek'!$H$2:$H$1576,0),AC$18)-INDEX('költségosztó értékek'!$H$2:$T$1576,MATCH('18.7.2.1.'!$R63,'költségosztó értékek'!$H$2:$H$1576,0),AB$18)</f>
        <v>0</v>
      </c>
      <c r="AD63" s="78">
        <f>INDEX('költségosztó értékek'!$H$2:$T$1576,MATCH('18.7.2.1.'!$R63,'költségosztó értékek'!$H$2:$H$1576,0),AD$18)-INDEX('költségosztó értékek'!$H$2:$T$1576,MATCH('18.7.2.1.'!$R63,'költségosztó értékek'!$H$2:$H$1576,0),AC$18)</f>
        <v>0</v>
      </c>
      <c r="AE63" s="78" t="e">
        <f t="shared" si="8"/>
        <v>#VALUE!</v>
      </c>
    </row>
    <row r="64" spans="3:31" ht="13.5" thickBot="1" x14ac:dyDescent="0.25">
      <c r="C64" s="33"/>
      <c r="D64" s="34" t="str">
        <f t="shared" si="3"/>
        <v/>
      </c>
      <c r="E64" s="34" t="str">
        <f t="shared" si="4"/>
        <v/>
      </c>
      <c r="F64" s="34"/>
      <c r="G64" s="34"/>
      <c r="H64" s="35"/>
      <c r="Q64" s="78">
        <f t="shared" si="7"/>
        <v>45</v>
      </c>
      <c r="R64" s="78" t="str">
        <f>IF(IFERROR(INDEX('költségosztó értékek'!$C$2:$T$1539,MATCH(CONCATENATE($S$5,"-költségmegosztó ",Q64),'költségosztó értékek'!$G$2:$G$1539,0),6),0)=0,"",INDEX('költségosztó értékek'!$C$2:$T$1539,MATCH(CONCATENATE($S$5,"-költségmegosztó ",Q64),'költségosztó értékek'!$G$2:$G$1539,0),6))</f>
        <v/>
      </c>
      <c r="S64" s="78">
        <f>INDEX('költségosztó értékek'!$H$2:$T$1576,MATCH('18.7.2.1.'!$R64,'költségosztó értékek'!$H$2:$H$1576,0),S$18)</f>
        <v>0</v>
      </c>
      <c r="T64" s="78">
        <f>INDEX('költségosztó értékek'!$H$2:$T$1576,MATCH('18.7.2.1.'!$R64,'költségosztó értékek'!$H$2:$H$1576,0),T$18)-INDEX('költségosztó értékek'!$H$2:$T$1576,MATCH('18.7.2.1.'!$R64,'költségosztó értékek'!$H$2:$H$1576,0),S$18)</f>
        <v>0</v>
      </c>
      <c r="U64" s="78">
        <f>INDEX('költségosztó értékek'!$H$2:$T$1576,MATCH('18.7.2.1.'!$R64,'költségosztó értékek'!$H$2:$H$1576,0),U$18)-INDEX('költségosztó értékek'!$H$2:$T$1576,MATCH('18.7.2.1.'!$R64,'költségosztó értékek'!$H$2:$H$1576,0),T$18)</f>
        <v>0</v>
      </c>
      <c r="V64" s="78">
        <f>INDEX('költségosztó értékek'!$H$2:$T$1576,MATCH('18.7.2.1.'!$R64,'költségosztó értékek'!$H$2:$H$1576,0),V$18)-INDEX('költségosztó értékek'!$H$2:$T$1576,MATCH('18.7.2.1.'!$R64,'költségosztó értékek'!$H$2:$H$1576,0),U$18)</f>
        <v>0</v>
      </c>
      <c r="W64" s="78">
        <f>INDEX('költségosztó értékek'!$H$2:$T$1576,MATCH('18.7.2.1.'!$R64,'költségosztó értékek'!$H$2:$H$1576,0),W$18)-INDEX('költségosztó értékek'!$H$2:$T$1576,MATCH('18.7.2.1.'!$R64,'költségosztó értékek'!$H$2:$H$1576,0),V$18)</f>
        <v>0</v>
      </c>
      <c r="X64" s="78">
        <f>INDEX('költségosztó értékek'!$H$2:$T$1576,MATCH('18.7.2.1.'!$R64,'költségosztó értékek'!$H$2:$H$1576,0),X$18)-INDEX('költségosztó értékek'!$H$2:$T$1576,MATCH('18.7.2.1.'!$R64,'költségosztó értékek'!$H$2:$H$1576,0),W$18)</f>
        <v>0</v>
      </c>
      <c r="Y64" s="78">
        <f>INDEX('költségosztó értékek'!$H$2:$T$1576,MATCH('18.7.2.1.'!$R64,'költségosztó értékek'!$H$2:$H$1576,0),Y$18)-INDEX('költségosztó értékek'!$H$2:$T$1576,MATCH('18.7.2.1.'!$R64,'költségosztó értékek'!$H$2:$H$1576,0),X$18)</f>
        <v>0</v>
      </c>
      <c r="Z64" s="78">
        <f>INDEX('költségosztó értékek'!$H$2:$T$1576,MATCH('18.7.2.1.'!$R64,'költségosztó értékek'!$H$2:$H$1576,0),Z$18)-INDEX('költségosztó értékek'!$H$2:$T$1576,MATCH('18.7.2.1.'!$R64,'költségosztó értékek'!$H$2:$H$1576,0),Y$18)</f>
        <v>0</v>
      </c>
      <c r="AA64" s="78" t="e">
        <f>INDEX('költségosztó értékek'!$H$2:$T$1576,MATCH('18.7.2.1.'!$R64,'költségosztó értékek'!$H$2:$H$1576,0),AA$18)-INDEX('költségosztó értékek'!$H$2:$T$1576,MATCH('18.7.2.1.'!$R64,'költségosztó értékek'!$H$2:$H$1576,0),Z$18)</f>
        <v>#VALUE!</v>
      </c>
      <c r="AB64" s="78" t="e">
        <f>INDEX('költségosztó értékek'!$H$2:$T$1576,MATCH('18.7.2.1.'!$R64,'költségosztó értékek'!$H$2:$H$1576,0),AB$18)-INDEX('költségosztó értékek'!$H$2:$T$1576,MATCH('18.7.2.1.'!$R64,'költségosztó értékek'!$H$2:$H$1576,0),AA$18)</f>
        <v>#VALUE!</v>
      </c>
      <c r="AC64" s="78">
        <f>INDEX('költségosztó értékek'!$H$2:$T$1576,MATCH('18.7.2.1.'!$R64,'költségosztó értékek'!$H$2:$H$1576,0),AC$18)-INDEX('költségosztó értékek'!$H$2:$T$1576,MATCH('18.7.2.1.'!$R64,'költségosztó értékek'!$H$2:$H$1576,0),AB$18)</f>
        <v>0</v>
      </c>
      <c r="AD64" s="78">
        <f>INDEX('költségosztó értékek'!$H$2:$T$1576,MATCH('18.7.2.1.'!$R64,'költségosztó értékek'!$H$2:$H$1576,0),AD$18)-INDEX('költségosztó értékek'!$H$2:$T$1576,MATCH('18.7.2.1.'!$R64,'költségosztó értékek'!$H$2:$H$1576,0),AC$18)</f>
        <v>0</v>
      </c>
      <c r="AE64" s="78" t="e">
        <f t="shared" si="8"/>
        <v>#VALUE!</v>
      </c>
    </row>
    <row r="65" spans="3:31" ht="13.5" thickBot="1" x14ac:dyDescent="0.25">
      <c r="C65" s="33"/>
      <c r="D65" s="34" t="str">
        <f t="shared" si="3"/>
        <v/>
      </c>
      <c r="E65" s="34" t="str">
        <f t="shared" si="4"/>
        <v/>
      </c>
      <c r="F65" s="34"/>
      <c r="G65" s="34"/>
      <c r="H65" s="35"/>
      <c r="Q65" s="78">
        <f t="shared" si="7"/>
        <v>46</v>
      </c>
      <c r="R65" s="78" t="str">
        <f>IF(IFERROR(INDEX('költségosztó értékek'!$C$2:$T$1539,MATCH(CONCATENATE($S$5,"-költségmegosztó ",Q65),'költségosztó értékek'!$G$2:$G$1539,0),6),0)=0,"",INDEX('költségosztó értékek'!$C$2:$T$1539,MATCH(CONCATENATE($S$5,"-költségmegosztó ",Q65),'költségosztó értékek'!$G$2:$G$1539,0),6))</f>
        <v/>
      </c>
      <c r="S65" s="78">
        <f>INDEX('költségosztó értékek'!$H$2:$T$1576,MATCH('18.7.2.1.'!$R65,'költségosztó értékek'!$H$2:$H$1576,0),S$18)</f>
        <v>0</v>
      </c>
      <c r="T65" s="78">
        <f>INDEX('költségosztó értékek'!$H$2:$T$1576,MATCH('18.7.2.1.'!$R65,'költségosztó értékek'!$H$2:$H$1576,0),T$18)-INDEX('költségosztó értékek'!$H$2:$T$1576,MATCH('18.7.2.1.'!$R65,'költségosztó értékek'!$H$2:$H$1576,0),S$18)</f>
        <v>0</v>
      </c>
      <c r="U65" s="78">
        <f>INDEX('költségosztó értékek'!$H$2:$T$1576,MATCH('18.7.2.1.'!$R65,'költségosztó értékek'!$H$2:$H$1576,0),U$18)-INDEX('költségosztó értékek'!$H$2:$T$1576,MATCH('18.7.2.1.'!$R65,'költségosztó értékek'!$H$2:$H$1576,0),T$18)</f>
        <v>0</v>
      </c>
      <c r="V65" s="78">
        <f>INDEX('költségosztó értékek'!$H$2:$T$1576,MATCH('18.7.2.1.'!$R65,'költségosztó értékek'!$H$2:$H$1576,0),V$18)-INDEX('költségosztó értékek'!$H$2:$T$1576,MATCH('18.7.2.1.'!$R65,'költségosztó értékek'!$H$2:$H$1576,0),U$18)</f>
        <v>0</v>
      </c>
      <c r="W65" s="78">
        <f>INDEX('költségosztó értékek'!$H$2:$T$1576,MATCH('18.7.2.1.'!$R65,'költségosztó értékek'!$H$2:$H$1576,0),W$18)-INDEX('költségosztó értékek'!$H$2:$T$1576,MATCH('18.7.2.1.'!$R65,'költségosztó értékek'!$H$2:$H$1576,0),V$18)</f>
        <v>0</v>
      </c>
      <c r="X65" s="78">
        <f>INDEX('költségosztó értékek'!$H$2:$T$1576,MATCH('18.7.2.1.'!$R65,'költségosztó értékek'!$H$2:$H$1576,0),X$18)-INDEX('költségosztó értékek'!$H$2:$T$1576,MATCH('18.7.2.1.'!$R65,'költségosztó értékek'!$H$2:$H$1576,0),W$18)</f>
        <v>0</v>
      </c>
      <c r="Y65" s="78">
        <f>INDEX('költségosztó értékek'!$H$2:$T$1576,MATCH('18.7.2.1.'!$R65,'költségosztó értékek'!$H$2:$H$1576,0),Y$18)-INDEX('költségosztó értékek'!$H$2:$T$1576,MATCH('18.7.2.1.'!$R65,'költségosztó értékek'!$H$2:$H$1576,0),X$18)</f>
        <v>0</v>
      </c>
      <c r="Z65" s="78">
        <f>INDEX('költségosztó értékek'!$H$2:$T$1576,MATCH('18.7.2.1.'!$R65,'költségosztó értékek'!$H$2:$H$1576,0),Z$18)-INDEX('költségosztó értékek'!$H$2:$T$1576,MATCH('18.7.2.1.'!$R65,'költségosztó értékek'!$H$2:$H$1576,0),Y$18)</f>
        <v>0</v>
      </c>
      <c r="AA65" s="78" t="e">
        <f>INDEX('költségosztó értékek'!$H$2:$T$1576,MATCH('18.7.2.1.'!$R65,'költségosztó értékek'!$H$2:$H$1576,0),AA$18)-INDEX('költségosztó értékek'!$H$2:$T$1576,MATCH('18.7.2.1.'!$R65,'költségosztó értékek'!$H$2:$H$1576,0),Z$18)</f>
        <v>#VALUE!</v>
      </c>
      <c r="AB65" s="78" t="e">
        <f>INDEX('költségosztó értékek'!$H$2:$T$1576,MATCH('18.7.2.1.'!$R65,'költségosztó értékek'!$H$2:$H$1576,0),AB$18)-INDEX('költségosztó értékek'!$H$2:$T$1576,MATCH('18.7.2.1.'!$R65,'költségosztó értékek'!$H$2:$H$1576,0),AA$18)</f>
        <v>#VALUE!</v>
      </c>
      <c r="AC65" s="78">
        <f>INDEX('költségosztó értékek'!$H$2:$T$1576,MATCH('18.7.2.1.'!$R65,'költségosztó értékek'!$H$2:$H$1576,0),AC$18)-INDEX('költségosztó értékek'!$H$2:$T$1576,MATCH('18.7.2.1.'!$R65,'költségosztó értékek'!$H$2:$H$1576,0),AB$18)</f>
        <v>0</v>
      </c>
      <c r="AD65" s="78">
        <f>INDEX('költségosztó értékek'!$H$2:$T$1576,MATCH('18.7.2.1.'!$R65,'költségosztó értékek'!$H$2:$H$1576,0),AD$18)-INDEX('költségosztó értékek'!$H$2:$T$1576,MATCH('18.7.2.1.'!$R65,'költségosztó értékek'!$H$2:$H$1576,0),AC$18)</f>
        <v>0</v>
      </c>
      <c r="AE65" s="78" t="e">
        <f t="shared" si="8"/>
        <v>#VALUE!</v>
      </c>
    </row>
    <row r="66" spans="3:31" ht="13.5" thickBot="1" x14ac:dyDescent="0.25">
      <c r="C66" s="33"/>
      <c r="D66" s="34" t="str">
        <f t="shared" si="3"/>
        <v/>
      </c>
      <c r="E66" s="34" t="str">
        <f t="shared" si="4"/>
        <v/>
      </c>
      <c r="F66" s="34"/>
      <c r="G66" s="34"/>
      <c r="H66" s="35"/>
      <c r="Q66" s="78">
        <f t="shared" si="7"/>
        <v>47</v>
      </c>
      <c r="R66" s="78" t="str">
        <f>IF(IFERROR(INDEX('költségosztó értékek'!$C$2:$T$1539,MATCH(CONCATENATE($S$5,"-költségmegosztó ",Q66),'költségosztó értékek'!$G$2:$G$1539,0),6),0)=0,"",INDEX('költségosztó értékek'!$C$2:$T$1539,MATCH(CONCATENATE($S$5,"-költségmegosztó ",Q66),'költségosztó értékek'!$G$2:$G$1539,0),6))</f>
        <v/>
      </c>
      <c r="S66" s="78">
        <f>INDEX('költségosztó értékek'!$H$2:$T$1576,MATCH('18.7.2.1.'!$R66,'költségosztó értékek'!$H$2:$H$1576,0),S$18)</f>
        <v>0</v>
      </c>
      <c r="T66" s="78">
        <f>INDEX('költségosztó értékek'!$H$2:$T$1576,MATCH('18.7.2.1.'!$R66,'költségosztó értékek'!$H$2:$H$1576,0),T$18)-INDEX('költségosztó értékek'!$H$2:$T$1576,MATCH('18.7.2.1.'!$R66,'költségosztó értékek'!$H$2:$H$1576,0),S$18)</f>
        <v>0</v>
      </c>
      <c r="U66" s="78">
        <f>INDEX('költségosztó értékek'!$H$2:$T$1576,MATCH('18.7.2.1.'!$R66,'költségosztó értékek'!$H$2:$H$1576,0),U$18)-INDEX('költségosztó értékek'!$H$2:$T$1576,MATCH('18.7.2.1.'!$R66,'költségosztó értékek'!$H$2:$H$1576,0),T$18)</f>
        <v>0</v>
      </c>
      <c r="V66" s="78">
        <f>INDEX('költségosztó értékek'!$H$2:$T$1576,MATCH('18.7.2.1.'!$R66,'költségosztó értékek'!$H$2:$H$1576,0),V$18)-INDEX('költségosztó értékek'!$H$2:$T$1576,MATCH('18.7.2.1.'!$R66,'költségosztó értékek'!$H$2:$H$1576,0),U$18)</f>
        <v>0</v>
      </c>
      <c r="W66" s="78">
        <f>INDEX('költségosztó értékek'!$H$2:$T$1576,MATCH('18.7.2.1.'!$R66,'költségosztó értékek'!$H$2:$H$1576,0),W$18)-INDEX('költségosztó értékek'!$H$2:$T$1576,MATCH('18.7.2.1.'!$R66,'költségosztó értékek'!$H$2:$H$1576,0),V$18)</f>
        <v>0</v>
      </c>
      <c r="X66" s="78">
        <f>INDEX('költségosztó értékek'!$H$2:$T$1576,MATCH('18.7.2.1.'!$R66,'költségosztó értékek'!$H$2:$H$1576,0),X$18)-INDEX('költségosztó értékek'!$H$2:$T$1576,MATCH('18.7.2.1.'!$R66,'költségosztó értékek'!$H$2:$H$1576,0),W$18)</f>
        <v>0</v>
      </c>
      <c r="Y66" s="78">
        <f>INDEX('költségosztó értékek'!$H$2:$T$1576,MATCH('18.7.2.1.'!$R66,'költségosztó értékek'!$H$2:$H$1576,0),Y$18)-INDEX('költségosztó értékek'!$H$2:$T$1576,MATCH('18.7.2.1.'!$R66,'költségosztó értékek'!$H$2:$H$1576,0),X$18)</f>
        <v>0</v>
      </c>
      <c r="Z66" s="78">
        <f>INDEX('költségosztó értékek'!$H$2:$T$1576,MATCH('18.7.2.1.'!$R66,'költségosztó értékek'!$H$2:$H$1576,0),Z$18)-INDEX('költségosztó értékek'!$H$2:$T$1576,MATCH('18.7.2.1.'!$R66,'költségosztó értékek'!$H$2:$H$1576,0),Y$18)</f>
        <v>0</v>
      </c>
      <c r="AA66" s="78" t="e">
        <f>INDEX('költségosztó értékek'!$H$2:$T$1576,MATCH('18.7.2.1.'!$R66,'költségosztó értékek'!$H$2:$H$1576,0),AA$18)-INDEX('költségosztó értékek'!$H$2:$T$1576,MATCH('18.7.2.1.'!$R66,'költségosztó értékek'!$H$2:$H$1576,0),Z$18)</f>
        <v>#VALUE!</v>
      </c>
      <c r="AB66" s="78" t="e">
        <f>INDEX('költségosztó értékek'!$H$2:$T$1576,MATCH('18.7.2.1.'!$R66,'költségosztó értékek'!$H$2:$H$1576,0),AB$18)-INDEX('költségosztó értékek'!$H$2:$T$1576,MATCH('18.7.2.1.'!$R66,'költségosztó értékek'!$H$2:$H$1576,0),AA$18)</f>
        <v>#VALUE!</v>
      </c>
      <c r="AC66" s="78">
        <f>INDEX('költségosztó értékek'!$H$2:$T$1576,MATCH('18.7.2.1.'!$R66,'költségosztó értékek'!$H$2:$H$1576,0),AC$18)-INDEX('költségosztó értékek'!$H$2:$T$1576,MATCH('18.7.2.1.'!$R66,'költségosztó értékek'!$H$2:$H$1576,0),AB$18)</f>
        <v>0</v>
      </c>
      <c r="AD66" s="78">
        <f>INDEX('költségosztó értékek'!$H$2:$T$1576,MATCH('18.7.2.1.'!$R66,'költségosztó értékek'!$H$2:$H$1576,0),AD$18)-INDEX('költségosztó értékek'!$H$2:$T$1576,MATCH('18.7.2.1.'!$R66,'költségosztó értékek'!$H$2:$H$1576,0),AC$18)</f>
        <v>0</v>
      </c>
      <c r="AE66" s="78" t="e">
        <f t="shared" si="8"/>
        <v>#VALUE!</v>
      </c>
    </row>
    <row r="67" spans="3:31" ht="13.5" thickBot="1" x14ac:dyDescent="0.25">
      <c r="C67" s="33"/>
      <c r="D67" s="34" t="str">
        <f t="shared" si="3"/>
        <v/>
      </c>
      <c r="E67" s="34" t="str">
        <f t="shared" si="4"/>
        <v/>
      </c>
      <c r="F67" s="34"/>
      <c r="G67" s="34"/>
      <c r="H67" s="35"/>
      <c r="Q67" s="78">
        <f t="shared" si="7"/>
        <v>48</v>
      </c>
      <c r="R67" s="78" t="str">
        <f>IF(IFERROR(INDEX('költségosztó értékek'!$C$2:$T$1539,MATCH(CONCATENATE($S$5,"-költségmegosztó ",Q67),'költségosztó értékek'!$G$2:$G$1539,0),6),0)=0,"",INDEX('költségosztó értékek'!$C$2:$T$1539,MATCH(CONCATENATE($S$5,"-költségmegosztó ",Q67),'költségosztó értékek'!$G$2:$G$1539,0),6))</f>
        <v/>
      </c>
      <c r="S67" s="78">
        <f>INDEX('költségosztó értékek'!$H$2:$T$1576,MATCH('18.7.2.1.'!$R67,'költségosztó értékek'!$H$2:$H$1576,0),S$18)</f>
        <v>0</v>
      </c>
      <c r="T67" s="78">
        <f>INDEX('költségosztó értékek'!$H$2:$T$1576,MATCH('18.7.2.1.'!$R67,'költségosztó értékek'!$H$2:$H$1576,0),T$18)-INDEX('költségosztó értékek'!$H$2:$T$1576,MATCH('18.7.2.1.'!$R67,'költségosztó értékek'!$H$2:$H$1576,0),S$18)</f>
        <v>0</v>
      </c>
      <c r="U67" s="78">
        <f>INDEX('költségosztó értékek'!$H$2:$T$1576,MATCH('18.7.2.1.'!$R67,'költségosztó értékek'!$H$2:$H$1576,0),U$18)-INDEX('költségosztó értékek'!$H$2:$T$1576,MATCH('18.7.2.1.'!$R67,'költségosztó értékek'!$H$2:$H$1576,0),T$18)</f>
        <v>0</v>
      </c>
      <c r="V67" s="78">
        <f>INDEX('költségosztó értékek'!$H$2:$T$1576,MATCH('18.7.2.1.'!$R67,'költségosztó értékek'!$H$2:$H$1576,0),V$18)-INDEX('költségosztó értékek'!$H$2:$T$1576,MATCH('18.7.2.1.'!$R67,'költségosztó értékek'!$H$2:$H$1576,0),U$18)</f>
        <v>0</v>
      </c>
      <c r="W67" s="78">
        <f>INDEX('költségosztó értékek'!$H$2:$T$1576,MATCH('18.7.2.1.'!$R67,'költségosztó értékek'!$H$2:$H$1576,0),W$18)-INDEX('költségosztó értékek'!$H$2:$T$1576,MATCH('18.7.2.1.'!$R67,'költségosztó értékek'!$H$2:$H$1576,0),V$18)</f>
        <v>0</v>
      </c>
      <c r="X67" s="78">
        <f>INDEX('költségosztó értékek'!$H$2:$T$1576,MATCH('18.7.2.1.'!$R67,'költségosztó értékek'!$H$2:$H$1576,0),X$18)-INDEX('költségosztó értékek'!$H$2:$T$1576,MATCH('18.7.2.1.'!$R67,'költségosztó értékek'!$H$2:$H$1576,0),W$18)</f>
        <v>0</v>
      </c>
      <c r="Y67" s="78">
        <f>INDEX('költségosztó értékek'!$H$2:$T$1576,MATCH('18.7.2.1.'!$R67,'költségosztó értékek'!$H$2:$H$1576,0),Y$18)-INDEX('költségosztó értékek'!$H$2:$T$1576,MATCH('18.7.2.1.'!$R67,'költségosztó értékek'!$H$2:$H$1576,0),X$18)</f>
        <v>0</v>
      </c>
      <c r="Z67" s="78">
        <f>INDEX('költségosztó értékek'!$H$2:$T$1576,MATCH('18.7.2.1.'!$R67,'költségosztó értékek'!$H$2:$H$1576,0),Z$18)-INDEX('költségosztó értékek'!$H$2:$T$1576,MATCH('18.7.2.1.'!$R67,'költségosztó értékek'!$H$2:$H$1576,0),Y$18)</f>
        <v>0</v>
      </c>
      <c r="AA67" s="78" t="e">
        <f>INDEX('költségosztó értékek'!$H$2:$T$1576,MATCH('18.7.2.1.'!$R67,'költségosztó értékek'!$H$2:$H$1576,0),AA$18)-INDEX('költségosztó értékek'!$H$2:$T$1576,MATCH('18.7.2.1.'!$R67,'költségosztó értékek'!$H$2:$H$1576,0),Z$18)</f>
        <v>#VALUE!</v>
      </c>
      <c r="AB67" s="78" t="e">
        <f>INDEX('költségosztó értékek'!$H$2:$T$1576,MATCH('18.7.2.1.'!$R67,'költségosztó értékek'!$H$2:$H$1576,0),AB$18)-INDEX('költségosztó értékek'!$H$2:$T$1576,MATCH('18.7.2.1.'!$R67,'költségosztó értékek'!$H$2:$H$1576,0),AA$18)</f>
        <v>#VALUE!</v>
      </c>
      <c r="AC67" s="78">
        <f>INDEX('költségosztó értékek'!$H$2:$T$1576,MATCH('18.7.2.1.'!$R67,'költségosztó értékek'!$H$2:$H$1576,0),AC$18)-INDEX('költségosztó értékek'!$H$2:$T$1576,MATCH('18.7.2.1.'!$R67,'költségosztó értékek'!$H$2:$H$1576,0),AB$18)</f>
        <v>0</v>
      </c>
      <c r="AD67" s="78">
        <f>INDEX('költségosztó értékek'!$H$2:$T$1576,MATCH('18.7.2.1.'!$R67,'költségosztó értékek'!$H$2:$H$1576,0),AD$18)-INDEX('költségosztó értékek'!$H$2:$T$1576,MATCH('18.7.2.1.'!$R67,'költségosztó értékek'!$H$2:$H$1576,0),AC$18)</f>
        <v>0</v>
      </c>
      <c r="AE67" s="78" t="e">
        <f t="shared" si="8"/>
        <v>#VALUE!</v>
      </c>
    </row>
    <row r="68" spans="3:31" ht="13.5" thickBot="1" x14ac:dyDescent="0.25">
      <c r="C68" s="33"/>
      <c r="D68" s="34" t="str">
        <f t="shared" si="3"/>
        <v/>
      </c>
      <c r="E68" s="34" t="str">
        <f t="shared" si="4"/>
        <v/>
      </c>
      <c r="F68" s="34"/>
      <c r="G68" s="34"/>
      <c r="H68" s="35"/>
      <c r="Q68" s="78">
        <f t="shared" si="7"/>
        <v>49</v>
      </c>
      <c r="R68" s="78" t="str">
        <f>IF(IFERROR(INDEX('költségosztó értékek'!$C$2:$T$1539,MATCH(CONCATENATE($S$5,"-költségmegosztó ",Q68),'költségosztó értékek'!$G$2:$G$1539,0),6),0)=0,"",INDEX('költségosztó értékek'!$C$2:$T$1539,MATCH(CONCATENATE($S$5,"-költségmegosztó ",Q68),'költségosztó értékek'!$G$2:$G$1539,0),6))</f>
        <v/>
      </c>
      <c r="S68" s="78">
        <f>INDEX('költségosztó értékek'!$H$2:$T$1576,MATCH('18.7.2.1.'!$R68,'költségosztó értékek'!$H$2:$H$1576,0),S$18)</f>
        <v>0</v>
      </c>
      <c r="T68" s="78">
        <f>INDEX('költségosztó értékek'!$H$2:$T$1576,MATCH('18.7.2.1.'!$R68,'költségosztó értékek'!$H$2:$H$1576,0),T$18)-INDEX('költségosztó értékek'!$H$2:$T$1576,MATCH('18.7.2.1.'!$R68,'költségosztó értékek'!$H$2:$H$1576,0),S$18)</f>
        <v>0</v>
      </c>
      <c r="U68" s="78">
        <f>INDEX('költségosztó értékek'!$H$2:$T$1576,MATCH('18.7.2.1.'!$R68,'költségosztó értékek'!$H$2:$H$1576,0),U$18)-INDEX('költségosztó értékek'!$H$2:$T$1576,MATCH('18.7.2.1.'!$R68,'költségosztó értékek'!$H$2:$H$1576,0),T$18)</f>
        <v>0</v>
      </c>
      <c r="V68" s="78">
        <f>INDEX('költségosztó értékek'!$H$2:$T$1576,MATCH('18.7.2.1.'!$R68,'költségosztó értékek'!$H$2:$H$1576,0),V$18)-INDEX('költségosztó értékek'!$H$2:$T$1576,MATCH('18.7.2.1.'!$R68,'költségosztó értékek'!$H$2:$H$1576,0),U$18)</f>
        <v>0</v>
      </c>
      <c r="W68" s="78">
        <f>INDEX('költségosztó értékek'!$H$2:$T$1576,MATCH('18.7.2.1.'!$R68,'költségosztó értékek'!$H$2:$H$1576,0),W$18)-INDEX('költségosztó értékek'!$H$2:$T$1576,MATCH('18.7.2.1.'!$R68,'költségosztó értékek'!$H$2:$H$1576,0),V$18)</f>
        <v>0</v>
      </c>
      <c r="X68" s="78">
        <f>INDEX('költségosztó értékek'!$H$2:$T$1576,MATCH('18.7.2.1.'!$R68,'költségosztó értékek'!$H$2:$H$1576,0),X$18)-INDEX('költségosztó értékek'!$H$2:$T$1576,MATCH('18.7.2.1.'!$R68,'költségosztó értékek'!$H$2:$H$1576,0),W$18)</f>
        <v>0</v>
      </c>
      <c r="Y68" s="78">
        <f>INDEX('költségosztó értékek'!$H$2:$T$1576,MATCH('18.7.2.1.'!$R68,'költségosztó értékek'!$H$2:$H$1576,0),Y$18)-INDEX('költségosztó értékek'!$H$2:$T$1576,MATCH('18.7.2.1.'!$R68,'költségosztó értékek'!$H$2:$H$1576,0),X$18)</f>
        <v>0</v>
      </c>
      <c r="Z68" s="78">
        <f>INDEX('költségosztó értékek'!$H$2:$T$1576,MATCH('18.7.2.1.'!$R68,'költségosztó értékek'!$H$2:$H$1576,0),Z$18)-INDEX('költségosztó értékek'!$H$2:$T$1576,MATCH('18.7.2.1.'!$R68,'költségosztó értékek'!$H$2:$H$1576,0),Y$18)</f>
        <v>0</v>
      </c>
      <c r="AA68" s="78" t="e">
        <f>INDEX('költségosztó értékek'!$H$2:$T$1576,MATCH('18.7.2.1.'!$R68,'költségosztó értékek'!$H$2:$H$1576,0),AA$18)-INDEX('költségosztó értékek'!$H$2:$T$1576,MATCH('18.7.2.1.'!$R68,'költségosztó értékek'!$H$2:$H$1576,0),Z$18)</f>
        <v>#VALUE!</v>
      </c>
      <c r="AB68" s="78" t="e">
        <f>INDEX('költségosztó értékek'!$H$2:$T$1576,MATCH('18.7.2.1.'!$R68,'költségosztó értékek'!$H$2:$H$1576,0),AB$18)-INDEX('költségosztó értékek'!$H$2:$T$1576,MATCH('18.7.2.1.'!$R68,'költségosztó értékek'!$H$2:$H$1576,0),AA$18)</f>
        <v>#VALUE!</v>
      </c>
      <c r="AC68" s="78">
        <f>INDEX('költségosztó értékek'!$H$2:$T$1576,MATCH('18.7.2.1.'!$R68,'költségosztó értékek'!$H$2:$H$1576,0),AC$18)-INDEX('költségosztó értékek'!$H$2:$T$1576,MATCH('18.7.2.1.'!$R68,'költségosztó értékek'!$H$2:$H$1576,0),AB$18)</f>
        <v>0</v>
      </c>
      <c r="AD68" s="78">
        <f>INDEX('költségosztó értékek'!$H$2:$T$1576,MATCH('18.7.2.1.'!$R68,'költségosztó értékek'!$H$2:$H$1576,0),AD$18)-INDEX('költségosztó értékek'!$H$2:$T$1576,MATCH('18.7.2.1.'!$R68,'költségosztó értékek'!$H$2:$H$1576,0),AC$18)</f>
        <v>0</v>
      </c>
      <c r="AE68" s="78" t="e">
        <f t="shared" si="8"/>
        <v>#VALUE!</v>
      </c>
    </row>
    <row r="69" spans="3:31" ht="13.5" thickBot="1" x14ac:dyDescent="0.25">
      <c r="C69" s="33"/>
      <c r="D69" s="34" t="str">
        <f t="shared" si="3"/>
        <v/>
      </c>
      <c r="E69" s="34" t="str">
        <f t="shared" si="4"/>
        <v/>
      </c>
      <c r="F69" s="34"/>
      <c r="G69" s="34"/>
      <c r="H69" s="35"/>
      <c r="Q69" s="78">
        <f t="shared" si="7"/>
        <v>50</v>
      </c>
      <c r="R69" s="78" t="str">
        <f>IF(IFERROR(INDEX('költségosztó értékek'!$C$2:$T$1539,MATCH(CONCATENATE($S$5,"-költségmegosztó ",Q69),'költségosztó értékek'!$G$2:$G$1539,0),6),0)=0,"",INDEX('költségosztó értékek'!$C$2:$T$1539,MATCH(CONCATENATE($S$5,"-költségmegosztó ",Q69),'költségosztó értékek'!$G$2:$G$1539,0),6))</f>
        <v/>
      </c>
      <c r="S69" s="78">
        <f>INDEX('költségosztó értékek'!$H$2:$T$1576,MATCH('18.7.2.1.'!$R69,'költségosztó értékek'!$H$2:$H$1576,0),S$18)</f>
        <v>0</v>
      </c>
      <c r="T69" s="78">
        <f>INDEX('költségosztó értékek'!$H$2:$T$1576,MATCH('18.7.2.1.'!$R69,'költségosztó értékek'!$H$2:$H$1576,0),T$18)-INDEX('költségosztó értékek'!$H$2:$T$1576,MATCH('18.7.2.1.'!$R69,'költségosztó értékek'!$H$2:$H$1576,0),S$18)</f>
        <v>0</v>
      </c>
      <c r="U69" s="78">
        <f>INDEX('költségosztó értékek'!$H$2:$T$1576,MATCH('18.7.2.1.'!$R69,'költségosztó értékek'!$H$2:$H$1576,0),U$18)-INDEX('költségosztó értékek'!$H$2:$T$1576,MATCH('18.7.2.1.'!$R69,'költségosztó értékek'!$H$2:$H$1576,0),T$18)</f>
        <v>0</v>
      </c>
      <c r="V69" s="78">
        <f>INDEX('költségosztó értékek'!$H$2:$T$1576,MATCH('18.7.2.1.'!$R69,'költségosztó értékek'!$H$2:$H$1576,0),V$18)-INDEX('költségosztó értékek'!$H$2:$T$1576,MATCH('18.7.2.1.'!$R69,'költségosztó értékek'!$H$2:$H$1576,0),U$18)</f>
        <v>0</v>
      </c>
      <c r="W69" s="78">
        <f>INDEX('költségosztó értékek'!$H$2:$T$1576,MATCH('18.7.2.1.'!$R69,'költségosztó értékek'!$H$2:$H$1576,0),W$18)-INDEX('költségosztó értékek'!$H$2:$T$1576,MATCH('18.7.2.1.'!$R69,'költségosztó értékek'!$H$2:$H$1576,0),V$18)</f>
        <v>0</v>
      </c>
      <c r="X69" s="78">
        <f>INDEX('költségosztó értékek'!$H$2:$T$1576,MATCH('18.7.2.1.'!$R69,'költségosztó értékek'!$H$2:$H$1576,0),X$18)-INDEX('költségosztó értékek'!$H$2:$T$1576,MATCH('18.7.2.1.'!$R69,'költségosztó értékek'!$H$2:$H$1576,0),W$18)</f>
        <v>0</v>
      </c>
      <c r="Y69" s="78">
        <f>INDEX('költségosztó értékek'!$H$2:$T$1576,MATCH('18.7.2.1.'!$R69,'költségosztó értékek'!$H$2:$H$1576,0),Y$18)-INDEX('költségosztó értékek'!$H$2:$T$1576,MATCH('18.7.2.1.'!$R69,'költségosztó értékek'!$H$2:$H$1576,0),X$18)</f>
        <v>0</v>
      </c>
      <c r="Z69" s="78">
        <f>INDEX('költségosztó értékek'!$H$2:$T$1576,MATCH('18.7.2.1.'!$R69,'költségosztó értékek'!$H$2:$H$1576,0),Z$18)-INDEX('költségosztó értékek'!$H$2:$T$1576,MATCH('18.7.2.1.'!$R69,'költségosztó értékek'!$H$2:$H$1576,0),Y$18)</f>
        <v>0</v>
      </c>
      <c r="AA69" s="78" t="e">
        <f>INDEX('költségosztó értékek'!$H$2:$T$1576,MATCH('18.7.2.1.'!$R69,'költségosztó értékek'!$H$2:$H$1576,0),AA$18)-INDEX('költségosztó értékek'!$H$2:$T$1576,MATCH('18.7.2.1.'!$R69,'költségosztó értékek'!$H$2:$H$1576,0),Z$18)</f>
        <v>#VALUE!</v>
      </c>
      <c r="AB69" s="78" t="e">
        <f>INDEX('költségosztó értékek'!$H$2:$T$1576,MATCH('18.7.2.1.'!$R69,'költségosztó értékek'!$H$2:$H$1576,0),AB$18)-INDEX('költségosztó értékek'!$H$2:$T$1576,MATCH('18.7.2.1.'!$R69,'költségosztó értékek'!$H$2:$H$1576,0),AA$18)</f>
        <v>#VALUE!</v>
      </c>
      <c r="AC69" s="78">
        <f>INDEX('költségosztó értékek'!$H$2:$T$1576,MATCH('18.7.2.1.'!$R69,'költségosztó értékek'!$H$2:$H$1576,0),AC$18)-INDEX('költségosztó értékek'!$H$2:$T$1576,MATCH('18.7.2.1.'!$R69,'költségosztó értékek'!$H$2:$H$1576,0),AB$18)</f>
        <v>0</v>
      </c>
      <c r="AD69" s="78">
        <f>INDEX('költségosztó értékek'!$H$2:$T$1576,MATCH('18.7.2.1.'!$R69,'költségosztó értékek'!$H$2:$H$1576,0),AD$18)-INDEX('költségosztó értékek'!$H$2:$T$1576,MATCH('18.7.2.1.'!$R69,'költségosztó értékek'!$H$2:$H$1576,0),AC$18)</f>
        <v>0</v>
      </c>
      <c r="AE69" s="78" t="e">
        <f t="shared" si="8"/>
        <v>#VALUE!</v>
      </c>
    </row>
    <row r="70" spans="3:31" ht="13.5" thickBot="1" x14ac:dyDescent="0.25">
      <c r="C70" s="33"/>
      <c r="D70" s="34" t="str">
        <f t="shared" si="3"/>
        <v/>
      </c>
      <c r="E70" s="34" t="str">
        <f t="shared" si="4"/>
        <v/>
      </c>
      <c r="F70" s="34"/>
      <c r="G70" s="34"/>
      <c r="H70" s="35"/>
      <c r="Q70" s="78">
        <f t="shared" si="7"/>
        <v>51</v>
      </c>
      <c r="R70" s="78" t="str">
        <f>IF(IFERROR(INDEX('költségosztó értékek'!$C$2:$T$1539,MATCH(CONCATENATE($S$5,"-költségmegosztó ",Q70),'költségosztó értékek'!$G$2:$G$1539,0),6),0)=0,"",INDEX('költségosztó értékek'!$C$2:$T$1539,MATCH(CONCATENATE($S$5,"-költségmegosztó ",Q70),'költségosztó értékek'!$G$2:$G$1539,0),6))</f>
        <v/>
      </c>
      <c r="S70" s="78">
        <f>INDEX('költségosztó értékek'!$H$2:$T$1576,MATCH('18.7.2.1.'!$R70,'költségosztó értékek'!$H$2:$H$1576,0),S$18)</f>
        <v>0</v>
      </c>
      <c r="T70" s="78">
        <f>INDEX('költségosztó értékek'!$H$2:$T$1576,MATCH('18.7.2.1.'!$R70,'költségosztó értékek'!$H$2:$H$1576,0),T$18)-INDEX('költségosztó értékek'!$H$2:$T$1576,MATCH('18.7.2.1.'!$R70,'költségosztó értékek'!$H$2:$H$1576,0),S$18)</f>
        <v>0</v>
      </c>
      <c r="U70" s="78">
        <f>INDEX('költségosztó értékek'!$H$2:$T$1576,MATCH('18.7.2.1.'!$R70,'költségosztó értékek'!$H$2:$H$1576,0),U$18)-INDEX('költségosztó értékek'!$H$2:$T$1576,MATCH('18.7.2.1.'!$R70,'költségosztó értékek'!$H$2:$H$1576,0),T$18)</f>
        <v>0</v>
      </c>
      <c r="V70" s="78">
        <f>INDEX('költségosztó értékek'!$H$2:$T$1576,MATCH('18.7.2.1.'!$R70,'költségosztó értékek'!$H$2:$H$1576,0),V$18)-INDEX('költségosztó értékek'!$H$2:$T$1576,MATCH('18.7.2.1.'!$R70,'költségosztó értékek'!$H$2:$H$1576,0),U$18)</f>
        <v>0</v>
      </c>
      <c r="W70" s="78">
        <f>INDEX('költségosztó értékek'!$H$2:$T$1576,MATCH('18.7.2.1.'!$R70,'költségosztó értékek'!$H$2:$H$1576,0),W$18)-INDEX('költségosztó értékek'!$H$2:$T$1576,MATCH('18.7.2.1.'!$R70,'költségosztó értékek'!$H$2:$H$1576,0),V$18)</f>
        <v>0</v>
      </c>
      <c r="X70" s="78">
        <f>INDEX('költségosztó értékek'!$H$2:$T$1576,MATCH('18.7.2.1.'!$R70,'költségosztó értékek'!$H$2:$H$1576,0),X$18)-INDEX('költségosztó értékek'!$H$2:$T$1576,MATCH('18.7.2.1.'!$R70,'költségosztó értékek'!$H$2:$H$1576,0),W$18)</f>
        <v>0</v>
      </c>
      <c r="Y70" s="78">
        <f>INDEX('költségosztó értékek'!$H$2:$T$1576,MATCH('18.7.2.1.'!$R70,'költségosztó értékek'!$H$2:$H$1576,0),Y$18)-INDEX('költségosztó értékek'!$H$2:$T$1576,MATCH('18.7.2.1.'!$R70,'költségosztó értékek'!$H$2:$H$1576,0),X$18)</f>
        <v>0</v>
      </c>
      <c r="Z70" s="78">
        <f>INDEX('költségosztó értékek'!$H$2:$T$1576,MATCH('18.7.2.1.'!$R70,'költségosztó értékek'!$H$2:$H$1576,0),Z$18)-INDEX('költségosztó értékek'!$H$2:$T$1576,MATCH('18.7.2.1.'!$R70,'költségosztó értékek'!$H$2:$H$1576,0),Y$18)</f>
        <v>0</v>
      </c>
      <c r="AA70" s="78" t="e">
        <f>INDEX('költségosztó értékek'!$H$2:$T$1576,MATCH('18.7.2.1.'!$R70,'költségosztó értékek'!$H$2:$H$1576,0),AA$18)-INDEX('költségosztó értékek'!$H$2:$T$1576,MATCH('18.7.2.1.'!$R70,'költségosztó értékek'!$H$2:$H$1576,0),Z$18)</f>
        <v>#VALUE!</v>
      </c>
      <c r="AB70" s="78" t="e">
        <f>INDEX('költségosztó értékek'!$H$2:$T$1576,MATCH('18.7.2.1.'!$R70,'költségosztó értékek'!$H$2:$H$1576,0),AB$18)-INDEX('költségosztó értékek'!$H$2:$T$1576,MATCH('18.7.2.1.'!$R70,'költségosztó értékek'!$H$2:$H$1576,0),AA$18)</f>
        <v>#VALUE!</v>
      </c>
      <c r="AC70" s="78">
        <f>INDEX('költségosztó értékek'!$H$2:$T$1576,MATCH('18.7.2.1.'!$R70,'költségosztó értékek'!$H$2:$H$1576,0),AC$18)-INDEX('költségosztó értékek'!$H$2:$T$1576,MATCH('18.7.2.1.'!$R70,'költségosztó értékek'!$H$2:$H$1576,0),AB$18)</f>
        <v>0</v>
      </c>
      <c r="AD70" s="78">
        <f>INDEX('költségosztó értékek'!$H$2:$T$1576,MATCH('18.7.2.1.'!$R70,'költségosztó értékek'!$H$2:$H$1576,0),AD$18)-INDEX('költségosztó értékek'!$H$2:$T$1576,MATCH('18.7.2.1.'!$R70,'költségosztó értékek'!$H$2:$H$1576,0),AC$18)</f>
        <v>0</v>
      </c>
      <c r="AE70" s="78" t="e">
        <f t="shared" si="8"/>
        <v>#VALUE!</v>
      </c>
    </row>
    <row r="71" spans="3:31" ht="13.5" thickBot="1" x14ac:dyDescent="0.25">
      <c r="C71" s="33"/>
      <c r="D71" s="34" t="str">
        <f t="shared" si="3"/>
        <v/>
      </c>
      <c r="E71" s="34" t="str">
        <f t="shared" si="4"/>
        <v/>
      </c>
      <c r="F71" s="34"/>
      <c r="G71" s="34"/>
      <c r="H71" s="35"/>
      <c r="Q71" s="78">
        <f t="shared" si="7"/>
        <v>52</v>
      </c>
      <c r="R71" s="78" t="str">
        <f>IF(IFERROR(INDEX('költségosztó értékek'!$C$2:$T$1539,MATCH(CONCATENATE($S$5,"-költségmegosztó ",Q71),'költségosztó értékek'!$G$2:$G$1539,0),6),0)=0,"",INDEX('költségosztó értékek'!$C$2:$T$1539,MATCH(CONCATENATE($S$5,"-költségmegosztó ",Q71),'költségosztó értékek'!$G$2:$G$1539,0),6))</f>
        <v/>
      </c>
      <c r="S71" s="78">
        <f>INDEX('költségosztó értékek'!$H$2:$T$1576,MATCH('18.7.2.1.'!$R71,'költségosztó értékek'!$H$2:$H$1576,0),S$18)</f>
        <v>0</v>
      </c>
      <c r="T71" s="78">
        <f>INDEX('költségosztó értékek'!$H$2:$T$1576,MATCH('18.7.2.1.'!$R71,'költségosztó értékek'!$H$2:$H$1576,0),T$18)-INDEX('költségosztó értékek'!$H$2:$T$1576,MATCH('18.7.2.1.'!$R71,'költségosztó értékek'!$H$2:$H$1576,0),S$18)</f>
        <v>0</v>
      </c>
      <c r="U71" s="78">
        <f>INDEX('költségosztó értékek'!$H$2:$T$1576,MATCH('18.7.2.1.'!$R71,'költségosztó értékek'!$H$2:$H$1576,0),U$18)-INDEX('költségosztó értékek'!$H$2:$T$1576,MATCH('18.7.2.1.'!$R71,'költségosztó értékek'!$H$2:$H$1576,0),T$18)</f>
        <v>0</v>
      </c>
      <c r="V71" s="78">
        <f>INDEX('költségosztó értékek'!$H$2:$T$1576,MATCH('18.7.2.1.'!$R71,'költségosztó értékek'!$H$2:$H$1576,0),V$18)-INDEX('költségosztó értékek'!$H$2:$T$1576,MATCH('18.7.2.1.'!$R71,'költségosztó értékek'!$H$2:$H$1576,0),U$18)</f>
        <v>0</v>
      </c>
      <c r="W71" s="78">
        <f>INDEX('költségosztó értékek'!$H$2:$T$1576,MATCH('18.7.2.1.'!$R71,'költségosztó értékek'!$H$2:$H$1576,0),W$18)-INDEX('költségosztó értékek'!$H$2:$T$1576,MATCH('18.7.2.1.'!$R71,'költségosztó értékek'!$H$2:$H$1576,0),V$18)</f>
        <v>0</v>
      </c>
      <c r="X71" s="78">
        <f>INDEX('költségosztó értékek'!$H$2:$T$1576,MATCH('18.7.2.1.'!$R71,'költségosztó értékek'!$H$2:$H$1576,0),X$18)-INDEX('költségosztó értékek'!$H$2:$T$1576,MATCH('18.7.2.1.'!$R71,'költségosztó értékek'!$H$2:$H$1576,0),W$18)</f>
        <v>0</v>
      </c>
      <c r="Y71" s="78">
        <f>INDEX('költségosztó értékek'!$H$2:$T$1576,MATCH('18.7.2.1.'!$R71,'költségosztó értékek'!$H$2:$H$1576,0),Y$18)-INDEX('költségosztó értékek'!$H$2:$T$1576,MATCH('18.7.2.1.'!$R71,'költségosztó értékek'!$H$2:$H$1576,0),X$18)</f>
        <v>0</v>
      </c>
      <c r="Z71" s="78">
        <f>INDEX('költségosztó értékek'!$H$2:$T$1576,MATCH('18.7.2.1.'!$R71,'költségosztó értékek'!$H$2:$H$1576,0),Z$18)-INDEX('költségosztó értékek'!$H$2:$T$1576,MATCH('18.7.2.1.'!$R71,'költségosztó értékek'!$H$2:$H$1576,0),Y$18)</f>
        <v>0</v>
      </c>
      <c r="AA71" s="78" t="e">
        <f>INDEX('költségosztó értékek'!$H$2:$T$1576,MATCH('18.7.2.1.'!$R71,'költségosztó értékek'!$H$2:$H$1576,0),AA$18)-INDEX('költségosztó értékek'!$H$2:$T$1576,MATCH('18.7.2.1.'!$R71,'költségosztó értékek'!$H$2:$H$1576,0),Z$18)</f>
        <v>#VALUE!</v>
      </c>
      <c r="AB71" s="78" t="e">
        <f>INDEX('költségosztó értékek'!$H$2:$T$1576,MATCH('18.7.2.1.'!$R71,'költségosztó értékek'!$H$2:$H$1576,0),AB$18)-INDEX('költségosztó értékek'!$H$2:$T$1576,MATCH('18.7.2.1.'!$R71,'költségosztó értékek'!$H$2:$H$1576,0),AA$18)</f>
        <v>#VALUE!</v>
      </c>
      <c r="AC71" s="78">
        <f>INDEX('költségosztó értékek'!$H$2:$T$1576,MATCH('18.7.2.1.'!$R71,'költségosztó értékek'!$H$2:$H$1576,0),AC$18)-INDEX('költségosztó értékek'!$H$2:$T$1576,MATCH('18.7.2.1.'!$R71,'költségosztó értékek'!$H$2:$H$1576,0),AB$18)</f>
        <v>0</v>
      </c>
      <c r="AD71" s="78">
        <f>INDEX('költségosztó értékek'!$H$2:$T$1576,MATCH('18.7.2.1.'!$R71,'költségosztó értékek'!$H$2:$H$1576,0),AD$18)-INDEX('költségosztó értékek'!$H$2:$T$1576,MATCH('18.7.2.1.'!$R71,'költségosztó értékek'!$H$2:$H$1576,0),AC$18)</f>
        <v>0</v>
      </c>
      <c r="AE71" s="78" t="e">
        <f t="shared" si="8"/>
        <v>#VALUE!</v>
      </c>
    </row>
    <row r="72" spans="3:31" ht="13.5" thickBot="1" x14ac:dyDescent="0.25">
      <c r="C72" s="33"/>
      <c r="D72" s="34" t="str">
        <f t="shared" si="3"/>
        <v/>
      </c>
      <c r="E72" s="34" t="str">
        <f t="shared" si="4"/>
        <v/>
      </c>
      <c r="F72" s="34"/>
      <c r="G72" s="34"/>
      <c r="H72" s="35"/>
      <c r="Q72" s="78">
        <f t="shared" si="7"/>
        <v>53</v>
      </c>
      <c r="R72" s="78" t="str">
        <f>IF(IFERROR(INDEX('költségosztó értékek'!$C$2:$T$1539,MATCH(CONCATENATE($S$5,"-költségmegosztó ",Q72),'költségosztó értékek'!$G$2:$G$1539,0),6),0)=0,"",INDEX('költségosztó értékek'!$C$2:$T$1539,MATCH(CONCATENATE($S$5,"-költségmegosztó ",Q72),'költségosztó értékek'!$G$2:$G$1539,0),6))</f>
        <v/>
      </c>
      <c r="S72" s="78">
        <f>INDEX('költségosztó értékek'!$H$2:$T$1576,MATCH('18.7.2.1.'!$R72,'költségosztó értékek'!$H$2:$H$1576,0),S$18)</f>
        <v>0</v>
      </c>
      <c r="T72" s="78">
        <f>INDEX('költségosztó értékek'!$H$2:$T$1576,MATCH('18.7.2.1.'!$R72,'költségosztó értékek'!$H$2:$H$1576,0),T$18)-INDEX('költségosztó értékek'!$H$2:$T$1576,MATCH('18.7.2.1.'!$R72,'költségosztó értékek'!$H$2:$H$1576,0),S$18)</f>
        <v>0</v>
      </c>
      <c r="U72" s="78">
        <f>INDEX('költségosztó értékek'!$H$2:$T$1576,MATCH('18.7.2.1.'!$R72,'költségosztó értékek'!$H$2:$H$1576,0),U$18)-INDEX('költségosztó értékek'!$H$2:$T$1576,MATCH('18.7.2.1.'!$R72,'költségosztó értékek'!$H$2:$H$1576,0),T$18)</f>
        <v>0</v>
      </c>
      <c r="V72" s="78">
        <f>INDEX('költségosztó értékek'!$H$2:$T$1576,MATCH('18.7.2.1.'!$R72,'költségosztó értékek'!$H$2:$H$1576,0),V$18)-INDEX('költségosztó értékek'!$H$2:$T$1576,MATCH('18.7.2.1.'!$R72,'költségosztó értékek'!$H$2:$H$1576,0),U$18)</f>
        <v>0</v>
      </c>
      <c r="W72" s="78">
        <f>INDEX('költségosztó értékek'!$H$2:$T$1576,MATCH('18.7.2.1.'!$R72,'költségosztó értékek'!$H$2:$H$1576,0),W$18)-INDEX('költségosztó értékek'!$H$2:$T$1576,MATCH('18.7.2.1.'!$R72,'költségosztó értékek'!$H$2:$H$1576,0),V$18)</f>
        <v>0</v>
      </c>
      <c r="X72" s="78">
        <f>INDEX('költségosztó értékek'!$H$2:$T$1576,MATCH('18.7.2.1.'!$R72,'költségosztó értékek'!$H$2:$H$1576,0),X$18)-INDEX('költségosztó értékek'!$H$2:$T$1576,MATCH('18.7.2.1.'!$R72,'költségosztó értékek'!$H$2:$H$1576,0),W$18)</f>
        <v>0</v>
      </c>
      <c r="Y72" s="78">
        <f>INDEX('költségosztó értékek'!$H$2:$T$1576,MATCH('18.7.2.1.'!$R72,'költségosztó értékek'!$H$2:$H$1576,0),Y$18)-INDEX('költségosztó értékek'!$H$2:$T$1576,MATCH('18.7.2.1.'!$R72,'költségosztó értékek'!$H$2:$H$1576,0),X$18)</f>
        <v>0</v>
      </c>
      <c r="Z72" s="78">
        <f>INDEX('költségosztó értékek'!$H$2:$T$1576,MATCH('18.7.2.1.'!$R72,'költségosztó értékek'!$H$2:$H$1576,0),Z$18)-INDEX('költségosztó értékek'!$H$2:$T$1576,MATCH('18.7.2.1.'!$R72,'költségosztó értékek'!$H$2:$H$1576,0),Y$18)</f>
        <v>0</v>
      </c>
      <c r="AA72" s="78" t="e">
        <f>INDEX('költségosztó értékek'!$H$2:$T$1576,MATCH('18.7.2.1.'!$R72,'költségosztó értékek'!$H$2:$H$1576,0),AA$18)-INDEX('költségosztó értékek'!$H$2:$T$1576,MATCH('18.7.2.1.'!$R72,'költségosztó értékek'!$H$2:$H$1576,0),Z$18)</f>
        <v>#VALUE!</v>
      </c>
      <c r="AB72" s="78" t="e">
        <f>INDEX('költségosztó értékek'!$H$2:$T$1576,MATCH('18.7.2.1.'!$R72,'költségosztó értékek'!$H$2:$H$1576,0),AB$18)-INDEX('költségosztó értékek'!$H$2:$T$1576,MATCH('18.7.2.1.'!$R72,'költségosztó értékek'!$H$2:$H$1576,0),AA$18)</f>
        <v>#VALUE!</v>
      </c>
      <c r="AC72" s="78">
        <f>INDEX('költségosztó értékek'!$H$2:$T$1576,MATCH('18.7.2.1.'!$R72,'költségosztó értékek'!$H$2:$H$1576,0),AC$18)-INDEX('költségosztó értékek'!$H$2:$T$1576,MATCH('18.7.2.1.'!$R72,'költségosztó értékek'!$H$2:$H$1576,0),AB$18)</f>
        <v>0</v>
      </c>
      <c r="AD72" s="78">
        <f>INDEX('költségosztó értékek'!$H$2:$T$1576,MATCH('18.7.2.1.'!$R72,'költségosztó értékek'!$H$2:$H$1576,0),AD$18)-INDEX('költségosztó értékek'!$H$2:$T$1576,MATCH('18.7.2.1.'!$R72,'költségosztó értékek'!$H$2:$H$1576,0),AC$18)</f>
        <v>0</v>
      </c>
      <c r="AE72" s="78" t="e">
        <f t="shared" si="8"/>
        <v>#VALUE!</v>
      </c>
    </row>
    <row r="73" spans="3:31" ht="13.5" thickBot="1" x14ac:dyDescent="0.25">
      <c r="C73" s="33"/>
      <c r="D73" s="34" t="str">
        <f t="shared" si="3"/>
        <v/>
      </c>
      <c r="E73" s="34" t="str">
        <f t="shared" si="4"/>
        <v/>
      </c>
      <c r="F73" s="34"/>
      <c r="G73" s="34"/>
      <c r="H73" s="35"/>
      <c r="Q73" s="78">
        <f t="shared" si="7"/>
        <v>54</v>
      </c>
      <c r="R73" s="78" t="str">
        <f>IF(IFERROR(INDEX('költségosztó értékek'!$C$2:$T$1539,MATCH(CONCATENATE($S$5,"-költségmegosztó ",Q73),'költségosztó értékek'!$G$2:$G$1539,0),6),0)=0,"",INDEX('költségosztó értékek'!$C$2:$T$1539,MATCH(CONCATENATE($S$5,"-költségmegosztó ",Q73),'költségosztó értékek'!$G$2:$G$1539,0),6))</f>
        <v/>
      </c>
      <c r="S73" s="78">
        <f>INDEX('költségosztó értékek'!$H$2:$T$1576,MATCH('18.7.2.1.'!$R73,'költségosztó értékek'!$H$2:$H$1576,0),S$18)</f>
        <v>0</v>
      </c>
      <c r="T73" s="78">
        <f>INDEX('költségosztó értékek'!$H$2:$T$1576,MATCH('18.7.2.1.'!$R73,'költségosztó értékek'!$H$2:$H$1576,0),T$18)-INDEX('költségosztó értékek'!$H$2:$T$1576,MATCH('18.7.2.1.'!$R73,'költségosztó értékek'!$H$2:$H$1576,0),S$18)</f>
        <v>0</v>
      </c>
      <c r="U73" s="78">
        <f>INDEX('költségosztó értékek'!$H$2:$T$1576,MATCH('18.7.2.1.'!$R73,'költségosztó értékek'!$H$2:$H$1576,0),U$18)-INDEX('költségosztó értékek'!$H$2:$T$1576,MATCH('18.7.2.1.'!$R73,'költségosztó értékek'!$H$2:$H$1576,0),T$18)</f>
        <v>0</v>
      </c>
      <c r="V73" s="78">
        <f>INDEX('költségosztó értékek'!$H$2:$T$1576,MATCH('18.7.2.1.'!$R73,'költségosztó értékek'!$H$2:$H$1576,0),V$18)-INDEX('költségosztó értékek'!$H$2:$T$1576,MATCH('18.7.2.1.'!$R73,'költségosztó értékek'!$H$2:$H$1576,0),U$18)</f>
        <v>0</v>
      </c>
      <c r="W73" s="78">
        <f>INDEX('költségosztó értékek'!$H$2:$T$1576,MATCH('18.7.2.1.'!$R73,'költségosztó értékek'!$H$2:$H$1576,0),W$18)-INDEX('költségosztó értékek'!$H$2:$T$1576,MATCH('18.7.2.1.'!$R73,'költségosztó értékek'!$H$2:$H$1576,0),V$18)</f>
        <v>0</v>
      </c>
      <c r="X73" s="78">
        <f>INDEX('költségosztó értékek'!$H$2:$T$1576,MATCH('18.7.2.1.'!$R73,'költségosztó értékek'!$H$2:$H$1576,0),X$18)-INDEX('költségosztó értékek'!$H$2:$T$1576,MATCH('18.7.2.1.'!$R73,'költségosztó értékek'!$H$2:$H$1576,0),W$18)</f>
        <v>0</v>
      </c>
      <c r="Y73" s="78">
        <f>INDEX('költségosztó értékek'!$H$2:$T$1576,MATCH('18.7.2.1.'!$R73,'költségosztó értékek'!$H$2:$H$1576,0),Y$18)-INDEX('költségosztó értékek'!$H$2:$T$1576,MATCH('18.7.2.1.'!$R73,'költségosztó értékek'!$H$2:$H$1576,0),X$18)</f>
        <v>0</v>
      </c>
      <c r="Z73" s="78">
        <f>INDEX('költségosztó értékek'!$H$2:$T$1576,MATCH('18.7.2.1.'!$R73,'költségosztó értékek'!$H$2:$H$1576,0),Z$18)-INDEX('költségosztó értékek'!$H$2:$T$1576,MATCH('18.7.2.1.'!$R73,'költségosztó értékek'!$H$2:$H$1576,0),Y$18)</f>
        <v>0</v>
      </c>
      <c r="AA73" s="78" t="e">
        <f>INDEX('költségosztó értékek'!$H$2:$T$1576,MATCH('18.7.2.1.'!$R73,'költségosztó értékek'!$H$2:$H$1576,0),AA$18)-INDEX('költségosztó értékek'!$H$2:$T$1576,MATCH('18.7.2.1.'!$R73,'költségosztó értékek'!$H$2:$H$1576,0),Z$18)</f>
        <v>#VALUE!</v>
      </c>
      <c r="AB73" s="78" t="e">
        <f>INDEX('költségosztó értékek'!$H$2:$T$1576,MATCH('18.7.2.1.'!$R73,'költségosztó értékek'!$H$2:$H$1576,0),AB$18)-INDEX('költségosztó értékek'!$H$2:$T$1576,MATCH('18.7.2.1.'!$R73,'költségosztó értékek'!$H$2:$H$1576,0),AA$18)</f>
        <v>#VALUE!</v>
      </c>
      <c r="AC73" s="78">
        <f>INDEX('költségosztó értékek'!$H$2:$T$1576,MATCH('18.7.2.1.'!$R73,'költségosztó értékek'!$H$2:$H$1576,0),AC$18)-INDEX('költségosztó értékek'!$H$2:$T$1576,MATCH('18.7.2.1.'!$R73,'költségosztó értékek'!$H$2:$H$1576,0),AB$18)</f>
        <v>0</v>
      </c>
      <c r="AD73" s="78">
        <f>INDEX('költségosztó értékek'!$H$2:$T$1576,MATCH('18.7.2.1.'!$R73,'költségosztó értékek'!$H$2:$H$1576,0),AD$18)-INDEX('költségosztó értékek'!$H$2:$T$1576,MATCH('18.7.2.1.'!$R73,'költségosztó értékek'!$H$2:$H$1576,0),AC$18)</f>
        <v>0</v>
      </c>
      <c r="AE73" s="78" t="e">
        <f t="shared" si="8"/>
        <v>#VALUE!</v>
      </c>
    </row>
    <row r="74" spans="3:31" ht="13.5" thickBot="1" x14ac:dyDescent="0.25">
      <c r="C74" s="33"/>
      <c r="D74" s="34" t="str">
        <f t="shared" si="3"/>
        <v/>
      </c>
      <c r="E74" s="34" t="str">
        <f t="shared" si="4"/>
        <v/>
      </c>
      <c r="F74" s="34"/>
      <c r="G74" s="34"/>
      <c r="H74" s="35"/>
      <c r="Q74" s="78">
        <f t="shared" si="7"/>
        <v>55</v>
      </c>
      <c r="R74" s="78" t="str">
        <f>IF(IFERROR(INDEX('költségosztó értékek'!$C$2:$T$1539,MATCH(CONCATENATE($S$5,"-költségmegosztó ",Q74),'költségosztó értékek'!$G$2:$G$1539,0),6),0)=0,"",INDEX('költségosztó értékek'!$C$2:$T$1539,MATCH(CONCATENATE($S$5,"-költségmegosztó ",Q74),'költségosztó értékek'!$G$2:$G$1539,0),6))</f>
        <v/>
      </c>
      <c r="S74" s="78">
        <f>INDEX('költségosztó értékek'!$H$2:$T$1576,MATCH('18.7.2.1.'!$R74,'költségosztó értékek'!$H$2:$H$1576,0),S$18)</f>
        <v>0</v>
      </c>
      <c r="T74" s="78">
        <f>INDEX('költségosztó értékek'!$H$2:$T$1576,MATCH('18.7.2.1.'!$R74,'költségosztó értékek'!$H$2:$H$1576,0),T$18)-INDEX('költségosztó értékek'!$H$2:$T$1576,MATCH('18.7.2.1.'!$R74,'költségosztó értékek'!$H$2:$H$1576,0),S$18)</f>
        <v>0</v>
      </c>
      <c r="U74" s="78">
        <f>INDEX('költségosztó értékek'!$H$2:$T$1576,MATCH('18.7.2.1.'!$R74,'költségosztó értékek'!$H$2:$H$1576,0),U$18)-INDEX('költségosztó értékek'!$H$2:$T$1576,MATCH('18.7.2.1.'!$R74,'költségosztó értékek'!$H$2:$H$1576,0),T$18)</f>
        <v>0</v>
      </c>
      <c r="V74" s="78">
        <f>INDEX('költségosztó értékek'!$H$2:$T$1576,MATCH('18.7.2.1.'!$R74,'költségosztó értékek'!$H$2:$H$1576,0),V$18)-INDEX('költségosztó értékek'!$H$2:$T$1576,MATCH('18.7.2.1.'!$R74,'költségosztó értékek'!$H$2:$H$1576,0),U$18)</f>
        <v>0</v>
      </c>
      <c r="W74" s="78">
        <f>INDEX('költségosztó értékek'!$H$2:$T$1576,MATCH('18.7.2.1.'!$R74,'költségosztó értékek'!$H$2:$H$1576,0),W$18)-INDEX('költségosztó értékek'!$H$2:$T$1576,MATCH('18.7.2.1.'!$R74,'költségosztó értékek'!$H$2:$H$1576,0),V$18)</f>
        <v>0</v>
      </c>
      <c r="X74" s="78">
        <f>INDEX('költségosztó értékek'!$H$2:$T$1576,MATCH('18.7.2.1.'!$R74,'költségosztó értékek'!$H$2:$H$1576,0),X$18)-INDEX('költségosztó értékek'!$H$2:$T$1576,MATCH('18.7.2.1.'!$R74,'költségosztó értékek'!$H$2:$H$1576,0),W$18)</f>
        <v>0</v>
      </c>
      <c r="Y74" s="78">
        <f>INDEX('költségosztó értékek'!$H$2:$T$1576,MATCH('18.7.2.1.'!$R74,'költségosztó értékek'!$H$2:$H$1576,0),Y$18)-INDEX('költségosztó értékek'!$H$2:$T$1576,MATCH('18.7.2.1.'!$R74,'költségosztó értékek'!$H$2:$H$1576,0),X$18)</f>
        <v>0</v>
      </c>
      <c r="Z74" s="78">
        <f>INDEX('költségosztó értékek'!$H$2:$T$1576,MATCH('18.7.2.1.'!$R74,'költségosztó értékek'!$H$2:$H$1576,0),Z$18)-INDEX('költségosztó értékek'!$H$2:$T$1576,MATCH('18.7.2.1.'!$R74,'költségosztó értékek'!$H$2:$H$1576,0),Y$18)</f>
        <v>0</v>
      </c>
      <c r="AA74" s="78" t="e">
        <f>INDEX('költségosztó értékek'!$H$2:$T$1576,MATCH('18.7.2.1.'!$R74,'költségosztó értékek'!$H$2:$H$1576,0),AA$18)-INDEX('költségosztó értékek'!$H$2:$T$1576,MATCH('18.7.2.1.'!$R74,'költségosztó értékek'!$H$2:$H$1576,0),Z$18)</f>
        <v>#VALUE!</v>
      </c>
      <c r="AB74" s="78" t="e">
        <f>INDEX('költségosztó értékek'!$H$2:$T$1576,MATCH('18.7.2.1.'!$R74,'költségosztó értékek'!$H$2:$H$1576,0),AB$18)-INDEX('költségosztó értékek'!$H$2:$T$1576,MATCH('18.7.2.1.'!$R74,'költségosztó értékek'!$H$2:$H$1576,0),AA$18)</f>
        <v>#VALUE!</v>
      </c>
      <c r="AC74" s="78">
        <f>INDEX('költségosztó értékek'!$H$2:$T$1576,MATCH('18.7.2.1.'!$R74,'költségosztó értékek'!$H$2:$H$1576,0),AC$18)-INDEX('költségosztó értékek'!$H$2:$T$1576,MATCH('18.7.2.1.'!$R74,'költségosztó értékek'!$H$2:$H$1576,0),AB$18)</f>
        <v>0</v>
      </c>
      <c r="AD74" s="78">
        <f>INDEX('költségosztó értékek'!$H$2:$T$1576,MATCH('18.7.2.1.'!$R74,'költségosztó értékek'!$H$2:$H$1576,0),AD$18)-INDEX('költségosztó értékek'!$H$2:$T$1576,MATCH('18.7.2.1.'!$R74,'költségosztó értékek'!$H$2:$H$1576,0),AC$18)</f>
        <v>0</v>
      </c>
      <c r="AE74" s="78" t="e">
        <f t="shared" si="8"/>
        <v>#VALUE!</v>
      </c>
    </row>
    <row r="75" spans="3:31" ht="13.5" thickBot="1" x14ac:dyDescent="0.25">
      <c r="C75" s="33"/>
      <c r="D75" s="34" t="str">
        <f t="shared" si="3"/>
        <v/>
      </c>
      <c r="E75" s="34" t="str">
        <f t="shared" si="4"/>
        <v/>
      </c>
      <c r="F75" s="34"/>
      <c r="G75" s="34"/>
      <c r="H75" s="35"/>
      <c r="Q75" s="78">
        <f t="shared" si="7"/>
        <v>56</v>
      </c>
      <c r="R75" s="78" t="str">
        <f>IF(IFERROR(INDEX('költségosztó értékek'!$C$2:$T$1539,MATCH(CONCATENATE($S$5,"-költségmegosztó ",Q75),'költségosztó értékek'!$G$2:$G$1539,0),6),0)=0,"",INDEX('költségosztó értékek'!$C$2:$T$1539,MATCH(CONCATENATE($S$5,"-költségmegosztó ",Q75),'költségosztó értékek'!$G$2:$G$1539,0),6))</f>
        <v/>
      </c>
      <c r="S75" s="78">
        <f>INDEX('költségosztó értékek'!$H$2:$T$1576,MATCH('18.7.2.1.'!$R75,'költségosztó értékek'!$H$2:$H$1576,0),S$18)</f>
        <v>0</v>
      </c>
      <c r="T75" s="78">
        <f>INDEX('költségosztó értékek'!$H$2:$T$1576,MATCH('18.7.2.1.'!$R75,'költségosztó értékek'!$H$2:$H$1576,0),T$18)-INDEX('költségosztó értékek'!$H$2:$T$1576,MATCH('18.7.2.1.'!$R75,'költségosztó értékek'!$H$2:$H$1576,0),S$18)</f>
        <v>0</v>
      </c>
      <c r="U75" s="78">
        <f>INDEX('költségosztó értékek'!$H$2:$T$1576,MATCH('18.7.2.1.'!$R75,'költségosztó értékek'!$H$2:$H$1576,0),U$18)-INDEX('költségosztó értékek'!$H$2:$T$1576,MATCH('18.7.2.1.'!$R75,'költségosztó értékek'!$H$2:$H$1576,0),T$18)</f>
        <v>0</v>
      </c>
      <c r="V75" s="78">
        <f>INDEX('költségosztó értékek'!$H$2:$T$1576,MATCH('18.7.2.1.'!$R75,'költségosztó értékek'!$H$2:$H$1576,0),V$18)-INDEX('költségosztó értékek'!$H$2:$T$1576,MATCH('18.7.2.1.'!$R75,'költségosztó értékek'!$H$2:$H$1576,0),U$18)</f>
        <v>0</v>
      </c>
      <c r="W75" s="78">
        <f>INDEX('költségosztó értékek'!$H$2:$T$1576,MATCH('18.7.2.1.'!$R75,'költségosztó értékek'!$H$2:$H$1576,0),W$18)-INDEX('költségosztó értékek'!$H$2:$T$1576,MATCH('18.7.2.1.'!$R75,'költségosztó értékek'!$H$2:$H$1576,0),V$18)</f>
        <v>0</v>
      </c>
      <c r="X75" s="78">
        <f>INDEX('költségosztó értékek'!$H$2:$T$1576,MATCH('18.7.2.1.'!$R75,'költségosztó értékek'!$H$2:$H$1576,0),X$18)-INDEX('költségosztó értékek'!$H$2:$T$1576,MATCH('18.7.2.1.'!$R75,'költségosztó értékek'!$H$2:$H$1576,0),W$18)</f>
        <v>0</v>
      </c>
      <c r="Y75" s="78">
        <f>INDEX('költségosztó értékek'!$H$2:$T$1576,MATCH('18.7.2.1.'!$R75,'költségosztó értékek'!$H$2:$H$1576,0),Y$18)-INDEX('költségosztó értékek'!$H$2:$T$1576,MATCH('18.7.2.1.'!$R75,'költségosztó értékek'!$H$2:$H$1576,0),X$18)</f>
        <v>0</v>
      </c>
      <c r="Z75" s="78">
        <f>INDEX('költségosztó értékek'!$H$2:$T$1576,MATCH('18.7.2.1.'!$R75,'költségosztó értékek'!$H$2:$H$1576,0),Z$18)-INDEX('költségosztó értékek'!$H$2:$T$1576,MATCH('18.7.2.1.'!$R75,'költségosztó értékek'!$H$2:$H$1576,0),Y$18)</f>
        <v>0</v>
      </c>
      <c r="AA75" s="78" t="e">
        <f>INDEX('költségosztó értékek'!$H$2:$T$1576,MATCH('18.7.2.1.'!$R75,'költségosztó értékek'!$H$2:$H$1576,0),AA$18)-INDEX('költségosztó értékek'!$H$2:$T$1576,MATCH('18.7.2.1.'!$R75,'költségosztó értékek'!$H$2:$H$1576,0),Z$18)</f>
        <v>#VALUE!</v>
      </c>
      <c r="AB75" s="78" t="e">
        <f>INDEX('költségosztó értékek'!$H$2:$T$1576,MATCH('18.7.2.1.'!$R75,'költségosztó értékek'!$H$2:$H$1576,0),AB$18)-INDEX('költségosztó értékek'!$H$2:$T$1576,MATCH('18.7.2.1.'!$R75,'költségosztó értékek'!$H$2:$H$1576,0),AA$18)</f>
        <v>#VALUE!</v>
      </c>
      <c r="AC75" s="78">
        <f>INDEX('költségosztó értékek'!$H$2:$T$1576,MATCH('18.7.2.1.'!$R75,'költségosztó értékek'!$H$2:$H$1576,0),AC$18)-INDEX('költségosztó értékek'!$H$2:$T$1576,MATCH('18.7.2.1.'!$R75,'költségosztó értékek'!$H$2:$H$1576,0),AB$18)</f>
        <v>0</v>
      </c>
      <c r="AD75" s="78">
        <f>INDEX('költségosztó értékek'!$H$2:$T$1576,MATCH('18.7.2.1.'!$R75,'költségosztó értékek'!$H$2:$H$1576,0),AD$18)-INDEX('költségosztó értékek'!$H$2:$T$1576,MATCH('18.7.2.1.'!$R75,'költségosztó értékek'!$H$2:$H$1576,0),AC$18)</f>
        <v>0</v>
      </c>
      <c r="AE75" s="78" t="e">
        <f t="shared" si="8"/>
        <v>#VALUE!</v>
      </c>
    </row>
    <row r="76" spans="3:31" ht="13.5" thickBot="1" x14ac:dyDescent="0.25">
      <c r="C76" s="33"/>
      <c r="D76" s="34" t="str">
        <f t="shared" si="3"/>
        <v/>
      </c>
      <c r="E76" s="34" t="str">
        <f t="shared" si="4"/>
        <v/>
      </c>
      <c r="F76" s="34"/>
      <c r="G76" s="34"/>
      <c r="H76" s="35"/>
      <c r="Q76" s="78">
        <f t="shared" si="7"/>
        <v>57</v>
      </c>
      <c r="R76" s="78" t="str">
        <f>IF(IFERROR(INDEX('költségosztó értékek'!$C$2:$T$1539,MATCH(CONCATENATE($S$5,"-költségmegosztó ",Q76),'költségosztó értékek'!$G$2:$G$1539,0),6),0)=0,"",INDEX('költségosztó értékek'!$C$2:$T$1539,MATCH(CONCATENATE($S$5,"-költségmegosztó ",Q76),'költségosztó értékek'!$G$2:$G$1539,0),6))</f>
        <v/>
      </c>
      <c r="S76" s="78">
        <f>INDEX('költségosztó értékek'!$H$2:$T$1576,MATCH('18.7.2.1.'!$R76,'költségosztó értékek'!$H$2:$H$1576,0),S$18)</f>
        <v>0</v>
      </c>
      <c r="T76" s="78">
        <f>INDEX('költségosztó értékek'!$H$2:$T$1576,MATCH('18.7.2.1.'!$R76,'költségosztó értékek'!$H$2:$H$1576,0),T$18)-INDEX('költségosztó értékek'!$H$2:$T$1576,MATCH('18.7.2.1.'!$R76,'költségosztó értékek'!$H$2:$H$1576,0),S$18)</f>
        <v>0</v>
      </c>
      <c r="U76" s="78">
        <f>INDEX('költségosztó értékek'!$H$2:$T$1576,MATCH('18.7.2.1.'!$R76,'költségosztó értékek'!$H$2:$H$1576,0),U$18)-INDEX('költségosztó értékek'!$H$2:$T$1576,MATCH('18.7.2.1.'!$R76,'költségosztó értékek'!$H$2:$H$1576,0),T$18)</f>
        <v>0</v>
      </c>
      <c r="V76" s="78">
        <f>INDEX('költségosztó értékek'!$H$2:$T$1576,MATCH('18.7.2.1.'!$R76,'költségosztó értékek'!$H$2:$H$1576,0),V$18)-INDEX('költségosztó értékek'!$H$2:$T$1576,MATCH('18.7.2.1.'!$R76,'költségosztó értékek'!$H$2:$H$1576,0),U$18)</f>
        <v>0</v>
      </c>
      <c r="W76" s="78">
        <f>INDEX('költségosztó értékek'!$H$2:$T$1576,MATCH('18.7.2.1.'!$R76,'költségosztó értékek'!$H$2:$H$1576,0),W$18)-INDEX('költségosztó értékek'!$H$2:$T$1576,MATCH('18.7.2.1.'!$R76,'költségosztó értékek'!$H$2:$H$1576,0),V$18)</f>
        <v>0</v>
      </c>
      <c r="X76" s="78">
        <f>INDEX('költségosztó értékek'!$H$2:$T$1576,MATCH('18.7.2.1.'!$R76,'költségosztó értékek'!$H$2:$H$1576,0),X$18)-INDEX('költségosztó értékek'!$H$2:$T$1576,MATCH('18.7.2.1.'!$R76,'költségosztó értékek'!$H$2:$H$1576,0),W$18)</f>
        <v>0</v>
      </c>
      <c r="Y76" s="78">
        <f>INDEX('költségosztó értékek'!$H$2:$T$1576,MATCH('18.7.2.1.'!$R76,'költségosztó értékek'!$H$2:$H$1576,0),Y$18)-INDEX('költségosztó értékek'!$H$2:$T$1576,MATCH('18.7.2.1.'!$R76,'költségosztó értékek'!$H$2:$H$1576,0),X$18)</f>
        <v>0</v>
      </c>
      <c r="Z76" s="78">
        <f>INDEX('költségosztó értékek'!$H$2:$T$1576,MATCH('18.7.2.1.'!$R76,'költségosztó értékek'!$H$2:$H$1576,0),Z$18)-INDEX('költségosztó értékek'!$H$2:$T$1576,MATCH('18.7.2.1.'!$R76,'költségosztó értékek'!$H$2:$H$1576,0),Y$18)</f>
        <v>0</v>
      </c>
      <c r="AA76" s="78" t="e">
        <f>INDEX('költségosztó értékek'!$H$2:$T$1576,MATCH('18.7.2.1.'!$R76,'költségosztó értékek'!$H$2:$H$1576,0),AA$18)-INDEX('költségosztó értékek'!$H$2:$T$1576,MATCH('18.7.2.1.'!$R76,'költségosztó értékek'!$H$2:$H$1576,0),Z$18)</f>
        <v>#VALUE!</v>
      </c>
      <c r="AB76" s="78" t="e">
        <f>INDEX('költségosztó értékek'!$H$2:$T$1576,MATCH('18.7.2.1.'!$R76,'költségosztó értékek'!$H$2:$H$1576,0),AB$18)-INDEX('költségosztó értékek'!$H$2:$T$1576,MATCH('18.7.2.1.'!$R76,'költségosztó értékek'!$H$2:$H$1576,0),AA$18)</f>
        <v>#VALUE!</v>
      </c>
      <c r="AC76" s="78">
        <f>INDEX('költségosztó értékek'!$H$2:$T$1576,MATCH('18.7.2.1.'!$R76,'költségosztó értékek'!$H$2:$H$1576,0),AC$18)-INDEX('költségosztó értékek'!$H$2:$T$1576,MATCH('18.7.2.1.'!$R76,'költségosztó értékek'!$H$2:$H$1576,0),AB$18)</f>
        <v>0</v>
      </c>
      <c r="AD76" s="78">
        <f>INDEX('költségosztó értékek'!$H$2:$T$1576,MATCH('18.7.2.1.'!$R76,'költségosztó értékek'!$H$2:$H$1576,0),AD$18)-INDEX('költségosztó értékek'!$H$2:$T$1576,MATCH('18.7.2.1.'!$R76,'költségosztó értékek'!$H$2:$H$1576,0),AC$18)</f>
        <v>0</v>
      </c>
      <c r="AE76" s="78" t="e">
        <f t="shared" si="8"/>
        <v>#VALUE!</v>
      </c>
    </row>
    <row r="77" spans="3:31" ht="13.5" thickBot="1" x14ac:dyDescent="0.25">
      <c r="C77" s="33"/>
      <c r="D77" s="34" t="str">
        <f t="shared" si="3"/>
        <v/>
      </c>
      <c r="E77" s="34" t="str">
        <f t="shared" si="4"/>
        <v/>
      </c>
      <c r="F77" s="34"/>
      <c r="G77" s="34"/>
      <c r="H77" s="35"/>
      <c r="Q77" s="78">
        <f t="shared" si="7"/>
        <v>58</v>
      </c>
      <c r="R77" s="78" t="str">
        <f>IF(IFERROR(INDEX('költségosztó értékek'!$C$2:$T$1539,MATCH(CONCATENATE($S$5,"-költségmegosztó ",Q77),'költségosztó értékek'!$G$2:$G$1539,0),6),0)=0,"",INDEX('költségosztó értékek'!$C$2:$T$1539,MATCH(CONCATENATE($S$5,"-költségmegosztó ",Q77),'költségosztó értékek'!$G$2:$G$1539,0),6))</f>
        <v/>
      </c>
      <c r="S77" s="78">
        <f>INDEX('költségosztó értékek'!$H$2:$T$1576,MATCH('18.7.2.1.'!$R77,'költségosztó értékek'!$H$2:$H$1576,0),S$18)</f>
        <v>0</v>
      </c>
      <c r="T77" s="78">
        <f>INDEX('költségosztó értékek'!$H$2:$T$1576,MATCH('18.7.2.1.'!$R77,'költségosztó értékek'!$H$2:$H$1576,0),T$18)-INDEX('költségosztó értékek'!$H$2:$T$1576,MATCH('18.7.2.1.'!$R77,'költségosztó értékek'!$H$2:$H$1576,0),S$18)</f>
        <v>0</v>
      </c>
      <c r="U77" s="78">
        <f>INDEX('költségosztó értékek'!$H$2:$T$1576,MATCH('18.7.2.1.'!$R77,'költségosztó értékek'!$H$2:$H$1576,0),U$18)-INDEX('költségosztó értékek'!$H$2:$T$1576,MATCH('18.7.2.1.'!$R77,'költségosztó értékek'!$H$2:$H$1576,0),T$18)</f>
        <v>0</v>
      </c>
      <c r="V77" s="78">
        <f>INDEX('költségosztó értékek'!$H$2:$T$1576,MATCH('18.7.2.1.'!$R77,'költségosztó értékek'!$H$2:$H$1576,0),V$18)-INDEX('költségosztó értékek'!$H$2:$T$1576,MATCH('18.7.2.1.'!$R77,'költségosztó értékek'!$H$2:$H$1576,0),U$18)</f>
        <v>0</v>
      </c>
      <c r="W77" s="78">
        <f>INDEX('költségosztó értékek'!$H$2:$T$1576,MATCH('18.7.2.1.'!$R77,'költségosztó értékek'!$H$2:$H$1576,0),W$18)-INDEX('költségosztó értékek'!$H$2:$T$1576,MATCH('18.7.2.1.'!$R77,'költségosztó értékek'!$H$2:$H$1576,0),V$18)</f>
        <v>0</v>
      </c>
      <c r="X77" s="78">
        <f>INDEX('költségosztó értékek'!$H$2:$T$1576,MATCH('18.7.2.1.'!$R77,'költségosztó értékek'!$H$2:$H$1576,0),X$18)-INDEX('költségosztó értékek'!$H$2:$T$1576,MATCH('18.7.2.1.'!$R77,'költségosztó értékek'!$H$2:$H$1576,0),W$18)</f>
        <v>0</v>
      </c>
      <c r="Y77" s="78">
        <f>INDEX('költségosztó értékek'!$H$2:$T$1576,MATCH('18.7.2.1.'!$R77,'költségosztó értékek'!$H$2:$H$1576,0),Y$18)-INDEX('költségosztó értékek'!$H$2:$T$1576,MATCH('18.7.2.1.'!$R77,'költségosztó értékek'!$H$2:$H$1576,0),X$18)</f>
        <v>0</v>
      </c>
      <c r="Z77" s="78">
        <f>INDEX('költségosztó értékek'!$H$2:$T$1576,MATCH('18.7.2.1.'!$R77,'költségosztó értékek'!$H$2:$H$1576,0),Z$18)-INDEX('költségosztó értékek'!$H$2:$T$1576,MATCH('18.7.2.1.'!$R77,'költségosztó értékek'!$H$2:$H$1576,0),Y$18)</f>
        <v>0</v>
      </c>
      <c r="AA77" s="78" t="e">
        <f>INDEX('költségosztó értékek'!$H$2:$T$1576,MATCH('18.7.2.1.'!$R77,'költségosztó értékek'!$H$2:$H$1576,0),AA$18)-INDEX('költségosztó értékek'!$H$2:$T$1576,MATCH('18.7.2.1.'!$R77,'költségosztó értékek'!$H$2:$H$1576,0),Z$18)</f>
        <v>#VALUE!</v>
      </c>
      <c r="AB77" s="78" t="e">
        <f>INDEX('költségosztó értékek'!$H$2:$T$1576,MATCH('18.7.2.1.'!$R77,'költségosztó értékek'!$H$2:$H$1576,0),AB$18)-INDEX('költségosztó értékek'!$H$2:$T$1576,MATCH('18.7.2.1.'!$R77,'költségosztó értékek'!$H$2:$H$1576,0),AA$18)</f>
        <v>#VALUE!</v>
      </c>
      <c r="AC77" s="78">
        <f>INDEX('költségosztó értékek'!$H$2:$T$1576,MATCH('18.7.2.1.'!$R77,'költségosztó értékek'!$H$2:$H$1576,0),AC$18)-INDEX('költségosztó értékek'!$H$2:$T$1576,MATCH('18.7.2.1.'!$R77,'költségosztó értékek'!$H$2:$H$1576,0),AB$18)</f>
        <v>0</v>
      </c>
      <c r="AD77" s="78">
        <f>INDEX('költségosztó értékek'!$H$2:$T$1576,MATCH('18.7.2.1.'!$R77,'költségosztó értékek'!$H$2:$H$1576,0),AD$18)-INDEX('költségosztó értékek'!$H$2:$T$1576,MATCH('18.7.2.1.'!$R77,'költségosztó értékek'!$H$2:$H$1576,0),AC$18)</f>
        <v>0</v>
      </c>
      <c r="AE77" s="78" t="e">
        <f t="shared" si="8"/>
        <v>#VALUE!</v>
      </c>
    </row>
    <row r="78" spans="3:31" ht="13.5" thickBot="1" x14ac:dyDescent="0.25">
      <c r="C78" s="33"/>
      <c r="D78" s="34" t="str">
        <f t="shared" si="3"/>
        <v/>
      </c>
      <c r="E78" s="34" t="str">
        <f t="shared" si="4"/>
        <v/>
      </c>
      <c r="F78" s="34"/>
      <c r="G78" s="34"/>
      <c r="H78" s="35"/>
      <c r="Q78" s="78">
        <f t="shared" si="7"/>
        <v>59</v>
      </c>
      <c r="R78" s="78" t="str">
        <f>IF(IFERROR(INDEX('költségosztó értékek'!$C$2:$T$1539,MATCH(CONCATENATE($S$5,"-költségmegosztó ",Q78),'költségosztó értékek'!$G$2:$G$1539,0),6),0)=0,"",INDEX('költségosztó értékek'!$C$2:$T$1539,MATCH(CONCATENATE($S$5,"-költségmegosztó ",Q78),'költségosztó értékek'!$G$2:$G$1539,0),6))</f>
        <v/>
      </c>
      <c r="S78" s="78">
        <f>INDEX('költségosztó értékek'!$H$2:$T$1576,MATCH('18.7.2.1.'!$R78,'költségosztó értékek'!$H$2:$H$1576,0),S$18)</f>
        <v>0</v>
      </c>
      <c r="T78" s="78">
        <f>INDEX('költségosztó értékek'!$H$2:$T$1576,MATCH('18.7.2.1.'!$R78,'költségosztó értékek'!$H$2:$H$1576,0),T$18)-INDEX('költségosztó értékek'!$H$2:$T$1576,MATCH('18.7.2.1.'!$R78,'költségosztó értékek'!$H$2:$H$1576,0),S$18)</f>
        <v>0</v>
      </c>
      <c r="U78" s="78">
        <f>INDEX('költségosztó értékek'!$H$2:$T$1576,MATCH('18.7.2.1.'!$R78,'költségosztó értékek'!$H$2:$H$1576,0),U$18)-INDEX('költségosztó értékek'!$H$2:$T$1576,MATCH('18.7.2.1.'!$R78,'költségosztó értékek'!$H$2:$H$1576,0),T$18)</f>
        <v>0</v>
      </c>
      <c r="V78" s="78">
        <f>INDEX('költségosztó értékek'!$H$2:$T$1576,MATCH('18.7.2.1.'!$R78,'költségosztó értékek'!$H$2:$H$1576,0),V$18)-INDEX('költségosztó értékek'!$H$2:$T$1576,MATCH('18.7.2.1.'!$R78,'költségosztó értékek'!$H$2:$H$1576,0),U$18)</f>
        <v>0</v>
      </c>
      <c r="W78" s="78">
        <f>INDEX('költségosztó értékek'!$H$2:$T$1576,MATCH('18.7.2.1.'!$R78,'költségosztó értékek'!$H$2:$H$1576,0),W$18)-INDEX('költségosztó értékek'!$H$2:$T$1576,MATCH('18.7.2.1.'!$R78,'költségosztó értékek'!$H$2:$H$1576,0),V$18)</f>
        <v>0</v>
      </c>
      <c r="X78" s="78">
        <f>INDEX('költségosztó értékek'!$H$2:$T$1576,MATCH('18.7.2.1.'!$R78,'költségosztó értékek'!$H$2:$H$1576,0),X$18)-INDEX('költségosztó értékek'!$H$2:$T$1576,MATCH('18.7.2.1.'!$R78,'költségosztó értékek'!$H$2:$H$1576,0),W$18)</f>
        <v>0</v>
      </c>
      <c r="Y78" s="78">
        <f>INDEX('költségosztó értékek'!$H$2:$T$1576,MATCH('18.7.2.1.'!$R78,'költségosztó értékek'!$H$2:$H$1576,0),Y$18)-INDEX('költségosztó értékek'!$H$2:$T$1576,MATCH('18.7.2.1.'!$R78,'költségosztó értékek'!$H$2:$H$1576,0),X$18)</f>
        <v>0</v>
      </c>
      <c r="Z78" s="78">
        <f>INDEX('költségosztó értékek'!$H$2:$T$1576,MATCH('18.7.2.1.'!$R78,'költségosztó értékek'!$H$2:$H$1576,0),Z$18)-INDEX('költségosztó értékek'!$H$2:$T$1576,MATCH('18.7.2.1.'!$R78,'költségosztó értékek'!$H$2:$H$1576,0),Y$18)</f>
        <v>0</v>
      </c>
      <c r="AA78" s="78" t="e">
        <f>INDEX('költségosztó értékek'!$H$2:$T$1576,MATCH('18.7.2.1.'!$R78,'költségosztó értékek'!$H$2:$H$1576,0),AA$18)-INDEX('költségosztó értékek'!$H$2:$T$1576,MATCH('18.7.2.1.'!$R78,'költségosztó értékek'!$H$2:$H$1576,0),Z$18)</f>
        <v>#VALUE!</v>
      </c>
      <c r="AB78" s="78" t="e">
        <f>INDEX('költségosztó értékek'!$H$2:$T$1576,MATCH('18.7.2.1.'!$R78,'költségosztó értékek'!$H$2:$H$1576,0),AB$18)-INDEX('költségosztó értékek'!$H$2:$T$1576,MATCH('18.7.2.1.'!$R78,'költségosztó értékek'!$H$2:$H$1576,0),AA$18)</f>
        <v>#VALUE!</v>
      </c>
      <c r="AC78" s="78">
        <f>INDEX('költségosztó értékek'!$H$2:$T$1576,MATCH('18.7.2.1.'!$R78,'költségosztó értékek'!$H$2:$H$1576,0),AC$18)-INDEX('költségosztó értékek'!$H$2:$T$1576,MATCH('18.7.2.1.'!$R78,'költségosztó értékek'!$H$2:$H$1576,0),AB$18)</f>
        <v>0</v>
      </c>
      <c r="AD78" s="78">
        <f>INDEX('költségosztó értékek'!$H$2:$T$1576,MATCH('18.7.2.1.'!$R78,'költségosztó értékek'!$H$2:$H$1576,0),AD$18)-INDEX('költségosztó értékek'!$H$2:$T$1576,MATCH('18.7.2.1.'!$R78,'költségosztó értékek'!$H$2:$H$1576,0),AC$18)</f>
        <v>0</v>
      </c>
      <c r="AE78" s="78" t="e">
        <f t="shared" si="8"/>
        <v>#VALUE!</v>
      </c>
    </row>
    <row r="79" spans="3:31" ht="13.5" thickBot="1" x14ac:dyDescent="0.25">
      <c r="C79" s="33"/>
      <c r="D79" s="34" t="str">
        <f t="shared" si="3"/>
        <v/>
      </c>
      <c r="E79" s="34" t="str">
        <f t="shared" si="4"/>
        <v/>
      </c>
      <c r="F79" s="34"/>
      <c r="G79" s="34"/>
      <c r="H79" s="35"/>
      <c r="Q79" s="78">
        <f t="shared" si="7"/>
        <v>60</v>
      </c>
      <c r="R79" s="78" t="str">
        <f>IF(IFERROR(INDEX('költségosztó értékek'!$C$2:$T$1539,MATCH(CONCATENATE($S$5,"-költségmegosztó ",Q79),'költségosztó értékek'!$G$2:$G$1539,0),6),0)=0,"",INDEX('költségosztó értékek'!$C$2:$T$1539,MATCH(CONCATENATE($S$5,"-költségmegosztó ",Q79),'költségosztó értékek'!$G$2:$G$1539,0),6))</f>
        <v/>
      </c>
      <c r="S79" s="78">
        <f>INDEX('költségosztó értékek'!$H$2:$T$1576,MATCH('18.7.2.1.'!$R79,'költségosztó értékek'!$H$2:$H$1576,0),S$18)</f>
        <v>0</v>
      </c>
      <c r="T79" s="78">
        <f>INDEX('költségosztó értékek'!$H$2:$T$1576,MATCH('18.7.2.1.'!$R79,'költségosztó értékek'!$H$2:$H$1576,0),T$18)-INDEX('költségosztó értékek'!$H$2:$T$1576,MATCH('18.7.2.1.'!$R79,'költségosztó értékek'!$H$2:$H$1576,0),S$18)</f>
        <v>0</v>
      </c>
      <c r="U79" s="78">
        <f>INDEX('költségosztó értékek'!$H$2:$T$1576,MATCH('18.7.2.1.'!$R79,'költségosztó értékek'!$H$2:$H$1576,0),U$18)-INDEX('költségosztó értékek'!$H$2:$T$1576,MATCH('18.7.2.1.'!$R79,'költségosztó értékek'!$H$2:$H$1576,0),T$18)</f>
        <v>0</v>
      </c>
      <c r="V79" s="78">
        <f>INDEX('költségosztó értékek'!$H$2:$T$1576,MATCH('18.7.2.1.'!$R79,'költségosztó értékek'!$H$2:$H$1576,0),V$18)-INDEX('költségosztó értékek'!$H$2:$T$1576,MATCH('18.7.2.1.'!$R79,'költségosztó értékek'!$H$2:$H$1576,0),U$18)</f>
        <v>0</v>
      </c>
      <c r="W79" s="78">
        <f>INDEX('költségosztó értékek'!$H$2:$T$1576,MATCH('18.7.2.1.'!$R79,'költségosztó értékek'!$H$2:$H$1576,0),W$18)-INDEX('költségosztó értékek'!$H$2:$T$1576,MATCH('18.7.2.1.'!$R79,'költségosztó értékek'!$H$2:$H$1576,0),V$18)</f>
        <v>0</v>
      </c>
      <c r="X79" s="78">
        <f>INDEX('költségosztó értékek'!$H$2:$T$1576,MATCH('18.7.2.1.'!$R79,'költségosztó értékek'!$H$2:$H$1576,0),X$18)-INDEX('költségosztó értékek'!$H$2:$T$1576,MATCH('18.7.2.1.'!$R79,'költségosztó értékek'!$H$2:$H$1576,0),W$18)</f>
        <v>0</v>
      </c>
      <c r="Y79" s="78">
        <f>INDEX('költségosztó értékek'!$H$2:$T$1576,MATCH('18.7.2.1.'!$R79,'költségosztó értékek'!$H$2:$H$1576,0),Y$18)-INDEX('költségosztó értékek'!$H$2:$T$1576,MATCH('18.7.2.1.'!$R79,'költségosztó értékek'!$H$2:$H$1576,0),X$18)</f>
        <v>0</v>
      </c>
      <c r="Z79" s="78">
        <f>INDEX('költségosztó értékek'!$H$2:$T$1576,MATCH('18.7.2.1.'!$R79,'költségosztó értékek'!$H$2:$H$1576,0),Z$18)-INDEX('költségosztó értékek'!$H$2:$T$1576,MATCH('18.7.2.1.'!$R79,'költségosztó értékek'!$H$2:$H$1576,0),Y$18)</f>
        <v>0</v>
      </c>
      <c r="AA79" s="78" t="e">
        <f>INDEX('költségosztó értékek'!$H$2:$T$1576,MATCH('18.7.2.1.'!$R79,'költségosztó értékek'!$H$2:$H$1576,0),AA$18)-INDEX('költségosztó értékek'!$H$2:$T$1576,MATCH('18.7.2.1.'!$R79,'költségosztó értékek'!$H$2:$H$1576,0),Z$18)</f>
        <v>#VALUE!</v>
      </c>
      <c r="AB79" s="78" t="e">
        <f>INDEX('költségosztó értékek'!$H$2:$T$1576,MATCH('18.7.2.1.'!$R79,'költségosztó értékek'!$H$2:$H$1576,0),AB$18)-INDEX('költségosztó értékek'!$H$2:$T$1576,MATCH('18.7.2.1.'!$R79,'költségosztó értékek'!$H$2:$H$1576,0),AA$18)</f>
        <v>#VALUE!</v>
      </c>
      <c r="AC79" s="78">
        <f>INDEX('költségosztó értékek'!$H$2:$T$1576,MATCH('18.7.2.1.'!$R79,'költségosztó értékek'!$H$2:$H$1576,0),AC$18)-INDEX('költségosztó értékek'!$H$2:$T$1576,MATCH('18.7.2.1.'!$R79,'költségosztó értékek'!$H$2:$H$1576,0),AB$18)</f>
        <v>0</v>
      </c>
      <c r="AD79" s="78">
        <f>INDEX('költségosztó értékek'!$H$2:$T$1576,MATCH('18.7.2.1.'!$R79,'költségosztó értékek'!$H$2:$H$1576,0),AD$18)-INDEX('költségosztó értékek'!$H$2:$T$1576,MATCH('18.7.2.1.'!$R79,'költségosztó értékek'!$H$2:$H$1576,0),AC$18)</f>
        <v>0</v>
      </c>
      <c r="AE79" s="78" t="e">
        <f t="shared" si="8"/>
        <v>#VALUE!</v>
      </c>
    </row>
    <row r="80" spans="3:31" ht="13.5" thickBot="1" x14ac:dyDescent="0.25">
      <c r="C80" s="33"/>
      <c r="D80" s="34" t="str">
        <f t="shared" si="3"/>
        <v/>
      </c>
      <c r="E80" s="34" t="str">
        <f t="shared" si="4"/>
        <v/>
      </c>
      <c r="F80" s="34"/>
      <c r="G80" s="34"/>
      <c r="H80" s="35"/>
      <c r="Q80" s="78">
        <f t="shared" si="7"/>
        <v>61</v>
      </c>
      <c r="R80" s="78" t="str">
        <f>IF(IFERROR(INDEX('költségosztó értékek'!$C$2:$T$1539,MATCH(CONCATENATE($S$5,"-költségmegosztó ",Q80),'költségosztó értékek'!$G$2:$G$1539,0),6),0)=0,"",INDEX('költségosztó értékek'!$C$2:$T$1539,MATCH(CONCATENATE($S$5,"-költségmegosztó ",Q80),'költségosztó értékek'!$G$2:$G$1539,0),6))</f>
        <v/>
      </c>
      <c r="S80" s="78">
        <f>INDEX('költségosztó értékek'!$H$2:$T$1576,MATCH('18.7.2.1.'!$R80,'költségosztó értékek'!$H$2:$H$1576,0),S$18)</f>
        <v>0</v>
      </c>
      <c r="T80" s="78">
        <f>INDEX('költségosztó értékek'!$H$2:$T$1576,MATCH('18.7.2.1.'!$R80,'költségosztó értékek'!$H$2:$H$1576,0),T$18)-INDEX('költségosztó értékek'!$H$2:$T$1576,MATCH('18.7.2.1.'!$R80,'költségosztó értékek'!$H$2:$H$1576,0),S$18)</f>
        <v>0</v>
      </c>
      <c r="U80" s="78">
        <f>INDEX('költségosztó értékek'!$H$2:$T$1576,MATCH('18.7.2.1.'!$R80,'költségosztó értékek'!$H$2:$H$1576,0),U$18)-INDEX('költségosztó értékek'!$H$2:$T$1576,MATCH('18.7.2.1.'!$R80,'költségosztó értékek'!$H$2:$H$1576,0),T$18)</f>
        <v>0</v>
      </c>
      <c r="V80" s="78">
        <f>INDEX('költségosztó értékek'!$H$2:$T$1576,MATCH('18.7.2.1.'!$R80,'költségosztó értékek'!$H$2:$H$1576,0),V$18)-INDEX('költségosztó értékek'!$H$2:$T$1576,MATCH('18.7.2.1.'!$R80,'költségosztó értékek'!$H$2:$H$1576,0),U$18)</f>
        <v>0</v>
      </c>
      <c r="W80" s="78">
        <f>INDEX('költségosztó értékek'!$H$2:$T$1576,MATCH('18.7.2.1.'!$R80,'költségosztó értékek'!$H$2:$H$1576,0),W$18)-INDEX('költségosztó értékek'!$H$2:$T$1576,MATCH('18.7.2.1.'!$R80,'költségosztó értékek'!$H$2:$H$1576,0),V$18)</f>
        <v>0</v>
      </c>
      <c r="X80" s="78">
        <f>INDEX('költségosztó értékek'!$H$2:$T$1576,MATCH('18.7.2.1.'!$R80,'költségosztó értékek'!$H$2:$H$1576,0),X$18)-INDEX('költségosztó értékek'!$H$2:$T$1576,MATCH('18.7.2.1.'!$R80,'költségosztó értékek'!$H$2:$H$1576,0),W$18)</f>
        <v>0</v>
      </c>
      <c r="Y80" s="78">
        <f>INDEX('költségosztó értékek'!$H$2:$T$1576,MATCH('18.7.2.1.'!$R80,'költségosztó értékek'!$H$2:$H$1576,0),Y$18)-INDEX('költségosztó értékek'!$H$2:$T$1576,MATCH('18.7.2.1.'!$R80,'költségosztó értékek'!$H$2:$H$1576,0),X$18)</f>
        <v>0</v>
      </c>
      <c r="Z80" s="78">
        <f>INDEX('költségosztó értékek'!$H$2:$T$1576,MATCH('18.7.2.1.'!$R80,'költségosztó értékek'!$H$2:$H$1576,0),Z$18)-INDEX('költségosztó értékek'!$H$2:$T$1576,MATCH('18.7.2.1.'!$R80,'költségosztó értékek'!$H$2:$H$1576,0),Y$18)</f>
        <v>0</v>
      </c>
      <c r="AA80" s="78" t="e">
        <f>INDEX('költségosztó értékek'!$H$2:$T$1576,MATCH('18.7.2.1.'!$R80,'költségosztó értékek'!$H$2:$H$1576,0),AA$18)-INDEX('költségosztó értékek'!$H$2:$T$1576,MATCH('18.7.2.1.'!$R80,'költségosztó értékek'!$H$2:$H$1576,0),Z$18)</f>
        <v>#VALUE!</v>
      </c>
      <c r="AB80" s="78" t="e">
        <f>INDEX('költségosztó értékek'!$H$2:$T$1576,MATCH('18.7.2.1.'!$R80,'költségosztó értékek'!$H$2:$H$1576,0),AB$18)-INDEX('költségosztó értékek'!$H$2:$T$1576,MATCH('18.7.2.1.'!$R80,'költségosztó értékek'!$H$2:$H$1576,0),AA$18)</f>
        <v>#VALUE!</v>
      </c>
      <c r="AC80" s="78">
        <f>INDEX('költségosztó értékek'!$H$2:$T$1576,MATCH('18.7.2.1.'!$R80,'költségosztó értékek'!$H$2:$H$1576,0),AC$18)-INDEX('költségosztó értékek'!$H$2:$T$1576,MATCH('18.7.2.1.'!$R80,'költségosztó értékek'!$H$2:$H$1576,0),AB$18)</f>
        <v>0</v>
      </c>
      <c r="AD80" s="78">
        <f>INDEX('költségosztó értékek'!$H$2:$T$1576,MATCH('18.7.2.1.'!$R80,'költségosztó értékek'!$H$2:$H$1576,0),AD$18)-INDEX('költségosztó értékek'!$H$2:$T$1576,MATCH('18.7.2.1.'!$R80,'költségosztó értékek'!$H$2:$H$1576,0),AC$18)</f>
        <v>0</v>
      </c>
      <c r="AE80" s="78" t="e">
        <f t="shared" si="8"/>
        <v>#VALUE!</v>
      </c>
    </row>
    <row r="81" spans="3:31" ht="13.5" thickBot="1" x14ac:dyDescent="0.25">
      <c r="C81" s="33"/>
      <c r="D81" s="34" t="str">
        <f t="shared" ref="D81:D85" si="9">R85</f>
        <v/>
      </c>
      <c r="E81" s="34" t="str">
        <f t="shared" ref="E81:E84" si="10">IFERROR(AE85,"")</f>
        <v/>
      </c>
      <c r="F81" s="34"/>
      <c r="G81" s="34"/>
      <c r="H81" s="35"/>
      <c r="Q81" s="78">
        <f t="shared" si="7"/>
        <v>62</v>
      </c>
      <c r="R81" s="78" t="str">
        <f>IF(IFERROR(INDEX('költségosztó értékek'!$C$2:$T$1539,MATCH(CONCATENATE($S$5,"-költségmegosztó ",Q81),'költségosztó értékek'!$G$2:$G$1539,0),6),0)=0,"",INDEX('költségosztó értékek'!$C$2:$T$1539,MATCH(CONCATENATE($S$5,"-költségmegosztó ",Q81),'költségosztó értékek'!$G$2:$G$1539,0),6))</f>
        <v/>
      </c>
      <c r="S81" s="78">
        <f>INDEX('költségosztó értékek'!$H$2:$T$1576,MATCH('18.7.2.1.'!$R81,'költségosztó értékek'!$H$2:$H$1576,0),S$18)</f>
        <v>0</v>
      </c>
      <c r="T81" s="78">
        <f>INDEX('költségosztó értékek'!$H$2:$T$1576,MATCH('18.7.2.1.'!$R81,'költségosztó értékek'!$H$2:$H$1576,0),T$18)-INDEX('költségosztó értékek'!$H$2:$T$1576,MATCH('18.7.2.1.'!$R81,'költségosztó értékek'!$H$2:$H$1576,0),S$18)</f>
        <v>0</v>
      </c>
      <c r="U81" s="78">
        <f>INDEX('költségosztó értékek'!$H$2:$T$1576,MATCH('18.7.2.1.'!$R81,'költségosztó értékek'!$H$2:$H$1576,0),U$18)-INDEX('költségosztó értékek'!$H$2:$T$1576,MATCH('18.7.2.1.'!$R81,'költségosztó értékek'!$H$2:$H$1576,0),T$18)</f>
        <v>0</v>
      </c>
      <c r="V81" s="78">
        <f>INDEX('költségosztó értékek'!$H$2:$T$1576,MATCH('18.7.2.1.'!$R81,'költségosztó értékek'!$H$2:$H$1576,0),V$18)-INDEX('költségosztó értékek'!$H$2:$T$1576,MATCH('18.7.2.1.'!$R81,'költségosztó értékek'!$H$2:$H$1576,0),U$18)</f>
        <v>0</v>
      </c>
      <c r="W81" s="78">
        <f>INDEX('költségosztó értékek'!$H$2:$T$1576,MATCH('18.7.2.1.'!$R81,'költségosztó értékek'!$H$2:$H$1576,0),W$18)-INDEX('költségosztó értékek'!$H$2:$T$1576,MATCH('18.7.2.1.'!$R81,'költségosztó értékek'!$H$2:$H$1576,0),V$18)</f>
        <v>0</v>
      </c>
      <c r="X81" s="78">
        <f>INDEX('költségosztó értékek'!$H$2:$T$1576,MATCH('18.7.2.1.'!$R81,'költségosztó értékek'!$H$2:$H$1576,0),X$18)-INDEX('költségosztó értékek'!$H$2:$T$1576,MATCH('18.7.2.1.'!$R81,'költségosztó értékek'!$H$2:$H$1576,0),W$18)</f>
        <v>0</v>
      </c>
      <c r="Y81" s="78">
        <f>INDEX('költségosztó értékek'!$H$2:$T$1576,MATCH('18.7.2.1.'!$R81,'költségosztó értékek'!$H$2:$H$1576,0),Y$18)-INDEX('költségosztó értékek'!$H$2:$T$1576,MATCH('18.7.2.1.'!$R81,'költségosztó értékek'!$H$2:$H$1576,0),X$18)</f>
        <v>0</v>
      </c>
      <c r="Z81" s="78">
        <f>INDEX('költségosztó értékek'!$H$2:$T$1576,MATCH('18.7.2.1.'!$R81,'költségosztó értékek'!$H$2:$H$1576,0),Z$18)-INDEX('költségosztó értékek'!$H$2:$T$1576,MATCH('18.7.2.1.'!$R81,'költségosztó értékek'!$H$2:$H$1576,0),Y$18)</f>
        <v>0</v>
      </c>
      <c r="AA81" s="78" t="e">
        <f>INDEX('költségosztó értékek'!$H$2:$T$1576,MATCH('18.7.2.1.'!$R81,'költségosztó értékek'!$H$2:$H$1576,0),AA$18)-INDEX('költségosztó értékek'!$H$2:$T$1576,MATCH('18.7.2.1.'!$R81,'költségosztó értékek'!$H$2:$H$1576,0),Z$18)</f>
        <v>#VALUE!</v>
      </c>
      <c r="AB81" s="78" t="e">
        <f>INDEX('költségosztó értékek'!$H$2:$T$1576,MATCH('18.7.2.1.'!$R81,'költségosztó értékek'!$H$2:$H$1576,0),AB$18)-INDEX('költségosztó értékek'!$H$2:$T$1576,MATCH('18.7.2.1.'!$R81,'költségosztó értékek'!$H$2:$H$1576,0),AA$18)</f>
        <v>#VALUE!</v>
      </c>
      <c r="AC81" s="78">
        <f>INDEX('költségosztó értékek'!$H$2:$T$1576,MATCH('18.7.2.1.'!$R81,'költségosztó értékek'!$H$2:$H$1576,0),AC$18)-INDEX('költségosztó értékek'!$H$2:$T$1576,MATCH('18.7.2.1.'!$R81,'költségosztó értékek'!$H$2:$H$1576,0),AB$18)</f>
        <v>0</v>
      </c>
      <c r="AD81" s="78">
        <f>INDEX('költségosztó értékek'!$H$2:$T$1576,MATCH('18.7.2.1.'!$R81,'költségosztó értékek'!$H$2:$H$1576,0),AD$18)-INDEX('költségosztó értékek'!$H$2:$T$1576,MATCH('18.7.2.1.'!$R81,'költségosztó értékek'!$H$2:$H$1576,0),AC$18)</f>
        <v>0</v>
      </c>
      <c r="AE81" s="78" t="e">
        <f t="shared" si="8"/>
        <v>#VALUE!</v>
      </c>
    </row>
    <row r="82" spans="3:31" ht="13.5" thickBot="1" x14ac:dyDescent="0.25">
      <c r="C82" s="33"/>
      <c r="D82" s="34" t="str">
        <f t="shared" si="9"/>
        <v/>
      </c>
      <c r="E82" s="34" t="str">
        <f t="shared" si="10"/>
        <v/>
      </c>
      <c r="F82" s="34"/>
      <c r="G82" s="34"/>
      <c r="H82" s="35"/>
      <c r="Q82" s="78">
        <f t="shared" si="7"/>
        <v>63</v>
      </c>
      <c r="R82" s="78" t="str">
        <f>IF(IFERROR(INDEX('költségosztó értékek'!$C$2:$T$1539,MATCH(CONCATENATE($S$5,"-költségmegosztó ",Q82),'költségosztó értékek'!$G$2:$G$1539,0),6),0)=0,"",INDEX('költségosztó értékek'!$C$2:$T$1539,MATCH(CONCATENATE($S$5,"-költségmegosztó ",Q82),'költségosztó értékek'!$G$2:$G$1539,0),6))</f>
        <v/>
      </c>
      <c r="S82" s="78">
        <f>INDEX('költségosztó értékek'!$H$2:$T$1576,MATCH('18.7.2.1.'!$R82,'költségosztó értékek'!$H$2:$H$1576,0),S$18)</f>
        <v>0</v>
      </c>
      <c r="T82" s="78">
        <f>INDEX('költségosztó értékek'!$H$2:$T$1576,MATCH('18.7.2.1.'!$R82,'költségosztó értékek'!$H$2:$H$1576,0),T$18)-INDEX('költségosztó értékek'!$H$2:$T$1576,MATCH('18.7.2.1.'!$R82,'költségosztó értékek'!$H$2:$H$1576,0),S$18)</f>
        <v>0</v>
      </c>
      <c r="U82" s="78">
        <f>INDEX('költségosztó értékek'!$H$2:$T$1576,MATCH('18.7.2.1.'!$R82,'költségosztó értékek'!$H$2:$H$1576,0),U$18)-INDEX('költségosztó értékek'!$H$2:$T$1576,MATCH('18.7.2.1.'!$R82,'költségosztó értékek'!$H$2:$H$1576,0),T$18)</f>
        <v>0</v>
      </c>
      <c r="V82" s="78">
        <f>INDEX('költségosztó értékek'!$H$2:$T$1576,MATCH('18.7.2.1.'!$R82,'költségosztó értékek'!$H$2:$H$1576,0),V$18)-INDEX('költségosztó értékek'!$H$2:$T$1576,MATCH('18.7.2.1.'!$R82,'költségosztó értékek'!$H$2:$H$1576,0),U$18)</f>
        <v>0</v>
      </c>
      <c r="W82" s="78">
        <f>INDEX('költségosztó értékek'!$H$2:$T$1576,MATCH('18.7.2.1.'!$R82,'költségosztó értékek'!$H$2:$H$1576,0),W$18)-INDEX('költségosztó értékek'!$H$2:$T$1576,MATCH('18.7.2.1.'!$R82,'költségosztó értékek'!$H$2:$H$1576,0),V$18)</f>
        <v>0</v>
      </c>
      <c r="X82" s="78">
        <f>INDEX('költségosztó értékek'!$H$2:$T$1576,MATCH('18.7.2.1.'!$R82,'költségosztó értékek'!$H$2:$H$1576,0),X$18)-INDEX('költségosztó értékek'!$H$2:$T$1576,MATCH('18.7.2.1.'!$R82,'költségosztó értékek'!$H$2:$H$1576,0),W$18)</f>
        <v>0</v>
      </c>
      <c r="Y82" s="78">
        <f>INDEX('költségosztó értékek'!$H$2:$T$1576,MATCH('18.7.2.1.'!$R82,'költségosztó értékek'!$H$2:$H$1576,0),Y$18)-INDEX('költségosztó értékek'!$H$2:$T$1576,MATCH('18.7.2.1.'!$R82,'költségosztó értékek'!$H$2:$H$1576,0),X$18)</f>
        <v>0</v>
      </c>
      <c r="Z82" s="78">
        <f>INDEX('költségosztó értékek'!$H$2:$T$1576,MATCH('18.7.2.1.'!$R82,'költségosztó értékek'!$H$2:$H$1576,0),Z$18)-INDEX('költségosztó értékek'!$H$2:$T$1576,MATCH('18.7.2.1.'!$R82,'költségosztó értékek'!$H$2:$H$1576,0),Y$18)</f>
        <v>0</v>
      </c>
      <c r="AA82" s="78" t="e">
        <f>INDEX('költségosztó értékek'!$H$2:$T$1576,MATCH('18.7.2.1.'!$R82,'költségosztó értékek'!$H$2:$H$1576,0),AA$18)-INDEX('költségosztó értékek'!$H$2:$T$1576,MATCH('18.7.2.1.'!$R82,'költségosztó értékek'!$H$2:$H$1576,0),Z$18)</f>
        <v>#VALUE!</v>
      </c>
      <c r="AB82" s="78" t="e">
        <f>INDEX('költségosztó értékek'!$H$2:$T$1576,MATCH('18.7.2.1.'!$R82,'költségosztó értékek'!$H$2:$H$1576,0),AB$18)-INDEX('költségosztó értékek'!$H$2:$T$1576,MATCH('18.7.2.1.'!$R82,'költségosztó értékek'!$H$2:$H$1576,0),AA$18)</f>
        <v>#VALUE!</v>
      </c>
      <c r="AC82" s="78">
        <f>INDEX('költségosztó értékek'!$H$2:$T$1576,MATCH('18.7.2.1.'!$R82,'költségosztó értékek'!$H$2:$H$1576,0),AC$18)-INDEX('költségosztó értékek'!$H$2:$T$1576,MATCH('18.7.2.1.'!$R82,'költségosztó értékek'!$H$2:$H$1576,0),AB$18)</f>
        <v>0</v>
      </c>
      <c r="AD82" s="78">
        <f>INDEX('költségosztó értékek'!$H$2:$T$1576,MATCH('18.7.2.1.'!$R82,'költségosztó értékek'!$H$2:$H$1576,0),AD$18)-INDEX('költségosztó értékek'!$H$2:$T$1576,MATCH('18.7.2.1.'!$R82,'költségosztó értékek'!$H$2:$H$1576,0),AC$18)</f>
        <v>0</v>
      </c>
      <c r="AE82" s="78" t="e">
        <f t="shared" si="8"/>
        <v>#VALUE!</v>
      </c>
    </row>
    <row r="83" spans="3:31" ht="13.5" thickBot="1" x14ac:dyDescent="0.25">
      <c r="C83" s="33"/>
      <c r="D83" s="34" t="str">
        <f t="shared" si="9"/>
        <v/>
      </c>
      <c r="E83" s="34" t="str">
        <f t="shared" si="10"/>
        <v/>
      </c>
      <c r="F83" s="34"/>
      <c r="G83" s="34"/>
      <c r="H83" s="35"/>
      <c r="Q83" s="78">
        <f t="shared" si="7"/>
        <v>64</v>
      </c>
      <c r="R83" s="78" t="str">
        <f>IF(IFERROR(INDEX('költségosztó értékek'!$C$2:$T$1539,MATCH(CONCATENATE($S$5,"-költségmegosztó ",Q83),'költségosztó értékek'!$G$2:$G$1539,0),6),0)=0,"",INDEX('költségosztó értékek'!$C$2:$T$1539,MATCH(CONCATENATE($S$5,"-költségmegosztó ",Q83),'költségosztó értékek'!$G$2:$G$1539,0),6))</f>
        <v/>
      </c>
      <c r="S83" s="78">
        <f>INDEX('költségosztó értékek'!$H$2:$T$1576,MATCH('18.7.2.1.'!$R83,'költségosztó értékek'!$H$2:$H$1576,0),S$18)</f>
        <v>0</v>
      </c>
      <c r="T83" s="78">
        <f>INDEX('költségosztó értékek'!$H$2:$T$1576,MATCH('18.7.2.1.'!$R83,'költségosztó értékek'!$H$2:$H$1576,0),T$18)-INDEX('költségosztó értékek'!$H$2:$T$1576,MATCH('18.7.2.1.'!$R83,'költségosztó értékek'!$H$2:$H$1576,0),S$18)</f>
        <v>0</v>
      </c>
      <c r="U83" s="78">
        <f>INDEX('költségosztó értékek'!$H$2:$T$1576,MATCH('18.7.2.1.'!$R83,'költségosztó értékek'!$H$2:$H$1576,0),U$18)-INDEX('költségosztó értékek'!$H$2:$T$1576,MATCH('18.7.2.1.'!$R83,'költségosztó értékek'!$H$2:$H$1576,0),T$18)</f>
        <v>0</v>
      </c>
      <c r="V83" s="78">
        <f>INDEX('költségosztó értékek'!$H$2:$T$1576,MATCH('18.7.2.1.'!$R83,'költségosztó értékek'!$H$2:$H$1576,0),V$18)-INDEX('költségosztó értékek'!$H$2:$T$1576,MATCH('18.7.2.1.'!$R83,'költségosztó értékek'!$H$2:$H$1576,0),U$18)</f>
        <v>0</v>
      </c>
      <c r="W83" s="78">
        <f>INDEX('költségosztó értékek'!$H$2:$T$1576,MATCH('18.7.2.1.'!$R83,'költségosztó értékek'!$H$2:$H$1576,0),W$18)-INDEX('költségosztó értékek'!$H$2:$T$1576,MATCH('18.7.2.1.'!$R83,'költségosztó értékek'!$H$2:$H$1576,0),V$18)</f>
        <v>0</v>
      </c>
      <c r="X83" s="78">
        <f>INDEX('költségosztó értékek'!$H$2:$T$1576,MATCH('18.7.2.1.'!$R83,'költségosztó értékek'!$H$2:$H$1576,0),X$18)-INDEX('költségosztó értékek'!$H$2:$T$1576,MATCH('18.7.2.1.'!$R83,'költségosztó értékek'!$H$2:$H$1576,0),W$18)</f>
        <v>0</v>
      </c>
      <c r="Y83" s="78">
        <f>INDEX('költségosztó értékek'!$H$2:$T$1576,MATCH('18.7.2.1.'!$R83,'költségosztó értékek'!$H$2:$H$1576,0),Y$18)-INDEX('költségosztó értékek'!$H$2:$T$1576,MATCH('18.7.2.1.'!$R83,'költségosztó értékek'!$H$2:$H$1576,0),X$18)</f>
        <v>0</v>
      </c>
      <c r="Z83" s="78">
        <f>INDEX('költségosztó értékek'!$H$2:$T$1576,MATCH('18.7.2.1.'!$R83,'költségosztó értékek'!$H$2:$H$1576,0),Z$18)-INDEX('költségosztó értékek'!$H$2:$T$1576,MATCH('18.7.2.1.'!$R83,'költségosztó értékek'!$H$2:$H$1576,0),Y$18)</f>
        <v>0</v>
      </c>
      <c r="AA83" s="78" t="e">
        <f>INDEX('költségosztó értékek'!$H$2:$T$1576,MATCH('18.7.2.1.'!$R83,'költségosztó értékek'!$H$2:$H$1576,0),AA$18)-INDEX('költségosztó értékek'!$H$2:$T$1576,MATCH('18.7.2.1.'!$R83,'költségosztó értékek'!$H$2:$H$1576,0),Z$18)</f>
        <v>#VALUE!</v>
      </c>
      <c r="AB83" s="78" t="e">
        <f>INDEX('költségosztó értékek'!$H$2:$T$1576,MATCH('18.7.2.1.'!$R83,'költségosztó értékek'!$H$2:$H$1576,0),AB$18)-INDEX('költségosztó értékek'!$H$2:$T$1576,MATCH('18.7.2.1.'!$R83,'költségosztó értékek'!$H$2:$H$1576,0),AA$18)</f>
        <v>#VALUE!</v>
      </c>
      <c r="AC83" s="78">
        <f>INDEX('költségosztó értékek'!$H$2:$T$1576,MATCH('18.7.2.1.'!$R83,'költségosztó értékek'!$H$2:$H$1576,0),AC$18)-INDEX('költségosztó értékek'!$H$2:$T$1576,MATCH('18.7.2.1.'!$R83,'költségosztó értékek'!$H$2:$H$1576,0),AB$18)</f>
        <v>0</v>
      </c>
      <c r="AD83" s="78">
        <f>INDEX('költségosztó értékek'!$H$2:$T$1576,MATCH('18.7.2.1.'!$R83,'költségosztó értékek'!$H$2:$H$1576,0),AD$18)-INDEX('költségosztó értékek'!$H$2:$T$1576,MATCH('18.7.2.1.'!$R83,'költségosztó értékek'!$H$2:$H$1576,0),AC$18)</f>
        <v>0</v>
      </c>
      <c r="AE83" s="78" t="e">
        <f t="shared" si="8"/>
        <v>#VALUE!</v>
      </c>
    </row>
    <row r="84" spans="3:31" ht="13.5" thickBot="1" x14ac:dyDescent="0.25">
      <c r="C84" s="33"/>
      <c r="D84" s="34" t="str">
        <f t="shared" si="9"/>
        <v/>
      </c>
      <c r="E84" s="34" t="str">
        <f t="shared" si="10"/>
        <v/>
      </c>
      <c r="F84" s="34"/>
      <c r="G84" s="34"/>
      <c r="H84" s="35"/>
      <c r="Q84" s="78">
        <f t="shared" si="7"/>
        <v>65</v>
      </c>
      <c r="R84" s="78" t="str">
        <f>IF(IFERROR(INDEX('költségosztó értékek'!$C$2:$T$1539,MATCH(CONCATENATE($S$5,"-költségmegosztó ",Q84),'költségosztó értékek'!$G$2:$G$1539,0),6),0)=0,"",INDEX('költségosztó értékek'!$C$2:$T$1539,MATCH(CONCATENATE($S$5,"-költségmegosztó ",Q84),'költségosztó értékek'!$G$2:$G$1539,0),6))</f>
        <v/>
      </c>
      <c r="S84" s="78">
        <f>INDEX('költségosztó értékek'!$H$2:$T$1576,MATCH('18.7.2.1.'!$R84,'költségosztó értékek'!$H$2:$H$1576,0),S$18)</f>
        <v>0</v>
      </c>
      <c r="T84" s="78">
        <f>INDEX('költségosztó értékek'!$H$2:$T$1576,MATCH('18.7.2.1.'!$R84,'költségosztó értékek'!$H$2:$H$1576,0),T$18)-INDEX('költségosztó értékek'!$H$2:$T$1576,MATCH('18.7.2.1.'!$R84,'költségosztó értékek'!$H$2:$H$1576,0),S$18)</f>
        <v>0</v>
      </c>
      <c r="U84" s="78">
        <f>INDEX('költségosztó értékek'!$H$2:$T$1576,MATCH('18.7.2.1.'!$R84,'költségosztó értékek'!$H$2:$H$1576,0),U$18)-INDEX('költségosztó értékek'!$H$2:$T$1576,MATCH('18.7.2.1.'!$R84,'költségosztó értékek'!$H$2:$H$1576,0),T$18)</f>
        <v>0</v>
      </c>
      <c r="V84" s="78">
        <f>INDEX('költségosztó értékek'!$H$2:$T$1576,MATCH('18.7.2.1.'!$R84,'költségosztó értékek'!$H$2:$H$1576,0),V$18)-INDEX('költségosztó értékek'!$H$2:$T$1576,MATCH('18.7.2.1.'!$R84,'költségosztó értékek'!$H$2:$H$1576,0),U$18)</f>
        <v>0</v>
      </c>
      <c r="W84" s="78">
        <f>INDEX('költségosztó értékek'!$H$2:$T$1576,MATCH('18.7.2.1.'!$R84,'költségosztó értékek'!$H$2:$H$1576,0),W$18)-INDEX('költségosztó értékek'!$H$2:$T$1576,MATCH('18.7.2.1.'!$R84,'költségosztó értékek'!$H$2:$H$1576,0),V$18)</f>
        <v>0</v>
      </c>
      <c r="X84" s="78">
        <f>INDEX('költségosztó értékek'!$H$2:$T$1576,MATCH('18.7.2.1.'!$R84,'költségosztó értékek'!$H$2:$H$1576,0),X$18)-INDEX('költségosztó értékek'!$H$2:$T$1576,MATCH('18.7.2.1.'!$R84,'költségosztó értékek'!$H$2:$H$1576,0),W$18)</f>
        <v>0</v>
      </c>
      <c r="Y84" s="78">
        <f>INDEX('költségosztó értékek'!$H$2:$T$1576,MATCH('18.7.2.1.'!$R84,'költségosztó értékek'!$H$2:$H$1576,0),Y$18)-INDEX('költségosztó értékek'!$H$2:$T$1576,MATCH('18.7.2.1.'!$R84,'költségosztó értékek'!$H$2:$H$1576,0),X$18)</f>
        <v>0</v>
      </c>
      <c r="Z84" s="78">
        <f>INDEX('költségosztó értékek'!$H$2:$T$1576,MATCH('18.7.2.1.'!$R84,'költségosztó értékek'!$H$2:$H$1576,0),Z$18)-INDEX('költségosztó értékek'!$H$2:$T$1576,MATCH('18.7.2.1.'!$R84,'költségosztó értékek'!$H$2:$H$1576,0),Y$18)</f>
        <v>0</v>
      </c>
      <c r="AA84" s="78" t="e">
        <f>INDEX('költségosztó értékek'!$H$2:$T$1576,MATCH('18.7.2.1.'!$R84,'költségosztó értékek'!$H$2:$H$1576,0),AA$18)-INDEX('költségosztó értékek'!$H$2:$T$1576,MATCH('18.7.2.1.'!$R84,'költségosztó értékek'!$H$2:$H$1576,0),Z$18)</f>
        <v>#VALUE!</v>
      </c>
      <c r="AB84" s="78" t="e">
        <f>INDEX('költségosztó értékek'!$H$2:$T$1576,MATCH('18.7.2.1.'!$R84,'költségosztó értékek'!$H$2:$H$1576,0),AB$18)-INDEX('költségosztó értékek'!$H$2:$T$1576,MATCH('18.7.2.1.'!$R84,'költségosztó értékek'!$H$2:$H$1576,0),AA$18)</f>
        <v>#VALUE!</v>
      </c>
      <c r="AC84" s="78">
        <f>INDEX('költségosztó értékek'!$H$2:$T$1576,MATCH('18.7.2.1.'!$R84,'költségosztó értékek'!$H$2:$H$1576,0),AC$18)-INDEX('költségosztó értékek'!$H$2:$T$1576,MATCH('18.7.2.1.'!$R84,'költségosztó értékek'!$H$2:$H$1576,0),AB$18)</f>
        <v>0</v>
      </c>
      <c r="AD84" s="78">
        <f>INDEX('költségosztó értékek'!$H$2:$T$1576,MATCH('18.7.2.1.'!$R84,'költségosztó értékek'!$H$2:$H$1576,0),AD$18)-INDEX('költségosztó értékek'!$H$2:$T$1576,MATCH('18.7.2.1.'!$R84,'költségosztó értékek'!$H$2:$H$1576,0),AC$18)</f>
        <v>0</v>
      </c>
      <c r="AE84" s="78" t="e">
        <f t="shared" si="8"/>
        <v>#VALUE!</v>
      </c>
    </row>
    <row r="85" spans="3:31" ht="13.5" thickBot="1" x14ac:dyDescent="0.25">
      <c r="C85" s="33"/>
      <c r="D85" s="34" t="str">
        <f t="shared" si="9"/>
        <v/>
      </c>
      <c r="E85" s="34"/>
      <c r="F85" s="34"/>
      <c r="G85" s="34"/>
      <c r="H85" s="35"/>
      <c r="Q85" s="78">
        <f t="shared" si="7"/>
        <v>66</v>
      </c>
      <c r="R85" s="78" t="str">
        <f>IF(IFERROR(INDEX('költségosztó értékek'!$C$2:$T$1539,MATCH(CONCATENATE($S$5,"-költségmegosztó ",Q85),'költségosztó értékek'!$G$2:$G$1539,0),6),0)=0,"",INDEX('költségosztó értékek'!$C$2:$T$1539,MATCH(CONCATENATE($S$5,"-költségmegosztó ",Q85),'költségosztó értékek'!$G$2:$G$1539,0),6))</f>
        <v/>
      </c>
      <c r="S85" s="78">
        <f>INDEX('költségosztó értékek'!$H$2:$T$1576,MATCH('18.7.2.1.'!$R85,'költségosztó értékek'!$H$2:$H$1576,0),S$18)</f>
        <v>0</v>
      </c>
      <c r="T85" s="78">
        <f>INDEX('költségosztó értékek'!$H$2:$T$1576,MATCH('18.7.2.1.'!$R85,'költségosztó értékek'!$H$2:$H$1576,0),T$18)-INDEX('költségosztó értékek'!$H$2:$T$1576,MATCH('18.7.2.1.'!$R85,'költségosztó értékek'!$H$2:$H$1576,0),S$18)</f>
        <v>0</v>
      </c>
      <c r="U85" s="78">
        <f>INDEX('költségosztó értékek'!$H$2:$T$1576,MATCH('18.7.2.1.'!$R85,'költségosztó értékek'!$H$2:$H$1576,0),U$18)-INDEX('költségosztó értékek'!$H$2:$T$1576,MATCH('18.7.2.1.'!$R85,'költségosztó értékek'!$H$2:$H$1576,0),T$18)</f>
        <v>0</v>
      </c>
      <c r="V85" s="78">
        <f>INDEX('költségosztó értékek'!$H$2:$T$1576,MATCH('18.7.2.1.'!$R85,'költségosztó értékek'!$H$2:$H$1576,0),V$18)-INDEX('költségosztó értékek'!$H$2:$T$1576,MATCH('18.7.2.1.'!$R85,'költségosztó értékek'!$H$2:$H$1576,0),U$18)</f>
        <v>0</v>
      </c>
      <c r="W85" s="78">
        <f>INDEX('költségosztó értékek'!$H$2:$T$1576,MATCH('18.7.2.1.'!$R85,'költségosztó értékek'!$H$2:$H$1576,0),W$18)-INDEX('költségosztó értékek'!$H$2:$T$1576,MATCH('18.7.2.1.'!$R85,'költségosztó értékek'!$H$2:$H$1576,0),V$18)</f>
        <v>0</v>
      </c>
      <c r="X85" s="78">
        <f>INDEX('költségosztó értékek'!$H$2:$T$1576,MATCH('18.7.2.1.'!$R85,'költségosztó értékek'!$H$2:$H$1576,0),X$18)-INDEX('költségosztó értékek'!$H$2:$T$1576,MATCH('18.7.2.1.'!$R85,'költségosztó értékek'!$H$2:$H$1576,0),W$18)</f>
        <v>0</v>
      </c>
      <c r="Y85" s="78">
        <f>INDEX('költségosztó értékek'!$H$2:$T$1576,MATCH('18.7.2.1.'!$R85,'költségosztó értékek'!$H$2:$H$1576,0),Y$18)-INDEX('költségosztó értékek'!$H$2:$T$1576,MATCH('18.7.2.1.'!$R85,'költségosztó értékek'!$H$2:$H$1576,0),X$18)</f>
        <v>0</v>
      </c>
      <c r="Z85" s="78">
        <f>INDEX('költségosztó értékek'!$H$2:$T$1576,MATCH('18.7.2.1.'!$R85,'költségosztó értékek'!$H$2:$H$1576,0),Z$18)-INDEX('költségosztó értékek'!$H$2:$T$1576,MATCH('18.7.2.1.'!$R85,'költségosztó értékek'!$H$2:$H$1576,0),Y$18)</f>
        <v>0</v>
      </c>
      <c r="AA85" s="78" t="e">
        <f>INDEX('költségosztó értékek'!$H$2:$T$1576,MATCH('18.7.2.1.'!$R85,'költségosztó értékek'!$H$2:$H$1576,0),AA$18)-INDEX('költségosztó értékek'!$H$2:$T$1576,MATCH('18.7.2.1.'!$R85,'költségosztó értékek'!$H$2:$H$1576,0),Z$18)</f>
        <v>#VALUE!</v>
      </c>
      <c r="AB85" s="78" t="e">
        <f>INDEX('költségosztó értékek'!$H$2:$T$1576,MATCH('18.7.2.1.'!$R85,'költségosztó értékek'!$H$2:$H$1576,0),AB$18)-INDEX('költségosztó értékek'!$H$2:$T$1576,MATCH('18.7.2.1.'!$R85,'költségosztó értékek'!$H$2:$H$1576,0),AA$18)</f>
        <v>#VALUE!</v>
      </c>
      <c r="AC85" s="78">
        <f>INDEX('költségosztó értékek'!$H$2:$T$1576,MATCH('18.7.2.1.'!$R85,'költségosztó értékek'!$H$2:$H$1576,0),AC$18)-INDEX('költségosztó értékek'!$H$2:$T$1576,MATCH('18.7.2.1.'!$R85,'költségosztó értékek'!$H$2:$H$1576,0),AB$18)</f>
        <v>0</v>
      </c>
      <c r="AD85" s="78">
        <f>INDEX('költségosztó értékek'!$H$2:$T$1576,MATCH('18.7.2.1.'!$R85,'költségosztó értékek'!$H$2:$H$1576,0),AD$18)-INDEX('költségosztó értékek'!$H$2:$T$1576,MATCH('18.7.2.1.'!$R85,'költségosztó értékek'!$H$2:$H$1576,0),AC$18)</f>
        <v>0</v>
      </c>
      <c r="AE85" s="78" t="e">
        <f t="shared" si="8"/>
        <v>#VALUE!</v>
      </c>
    </row>
    <row r="86" spans="3:31" ht="13.5" thickBot="1" x14ac:dyDescent="0.25">
      <c r="C86" s="33"/>
      <c r="D86" s="34"/>
      <c r="E86" s="34"/>
      <c r="F86" s="34"/>
      <c r="G86" s="34"/>
      <c r="H86" s="35"/>
      <c r="Q86" s="78">
        <f t="shared" ref="Q86:Q89" si="11">Q85+1</f>
        <v>67</v>
      </c>
      <c r="R86" s="78" t="str">
        <f>IF(IFERROR(INDEX('költségosztó értékek'!$C$2:$T$1539,MATCH(CONCATENATE($S$5,"-költségmegosztó ",Q86),'költségosztó értékek'!$G$2:$G$1539,0),6),0)=0,"",INDEX('költségosztó értékek'!$C$2:$T$1539,MATCH(CONCATENATE($S$5,"-költségmegosztó ",Q86),'költségosztó értékek'!$G$2:$G$1539,0),6))</f>
        <v/>
      </c>
      <c r="S86" s="78">
        <f>INDEX('költségosztó értékek'!$H$2:$T$1576,MATCH('18.7.2.1.'!$R86,'költségosztó értékek'!$H$2:$H$1576,0),S$18)</f>
        <v>0</v>
      </c>
      <c r="T86" s="78">
        <f>INDEX('költségosztó értékek'!$H$2:$T$1576,MATCH('18.7.2.1.'!$R86,'költségosztó értékek'!$H$2:$H$1576,0),T$18)-INDEX('költségosztó értékek'!$H$2:$T$1576,MATCH('18.7.2.1.'!$R86,'költségosztó értékek'!$H$2:$H$1576,0),S$18)</f>
        <v>0</v>
      </c>
      <c r="U86" s="78">
        <f>INDEX('költségosztó értékek'!$H$2:$T$1576,MATCH('18.7.2.1.'!$R86,'költségosztó értékek'!$H$2:$H$1576,0),U$18)-INDEX('költségosztó értékek'!$H$2:$T$1576,MATCH('18.7.2.1.'!$R86,'költségosztó értékek'!$H$2:$H$1576,0),T$18)</f>
        <v>0</v>
      </c>
      <c r="V86" s="78">
        <f>INDEX('költségosztó értékek'!$H$2:$T$1576,MATCH('18.7.2.1.'!$R86,'költségosztó értékek'!$H$2:$H$1576,0),V$18)-INDEX('költségosztó értékek'!$H$2:$T$1576,MATCH('18.7.2.1.'!$R86,'költségosztó értékek'!$H$2:$H$1576,0),U$18)</f>
        <v>0</v>
      </c>
      <c r="W86" s="78">
        <f>INDEX('költségosztó értékek'!$H$2:$T$1576,MATCH('18.7.2.1.'!$R86,'költségosztó értékek'!$H$2:$H$1576,0),W$18)-INDEX('költségosztó értékek'!$H$2:$T$1576,MATCH('18.7.2.1.'!$R86,'költségosztó értékek'!$H$2:$H$1576,0),V$18)</f>
        <v>0</v>
      </c>
      <c r="X86" s="78">
        <f>INDEX('költségosztó értékek'!$H$2:$T$1576,MATCH('18.7.2.1.'!$R86,'költségosztó értékek'!$H$2:$H$1576,0),X$18)-INDEX('költségosztó értékek'!$H$2:$T$1576,MATCH('18.7.2.1.'!$R86,'költségosztó értékek'!$H$2:$H$1576,0),W$18)</f>
        <v>0</v>
      </c>
      <c r="Y86" s="78">
        <f>INDEX('költségosztó értékek'!$H$2:$T$1576,MATCH('18.7.2.1.'!$R86,'költségosztó értékek'!$H$2:$H$1576,0),Y$18)-INDEX('költségosztó értékek'!$H$2:$T$1576,MATCH('18.7.2.1.'!$R86,'költségosztó értékek'!$H$2:$H$1576,0),X$18)</f>
        <v>0</v>
      </c>
      <c r="Z86" s="78">
        <f>INDEX('költségosztó értékek'!$H$2:$T$1576,MATCH('18.7.2.1.'!$R86,'költségosztó értékek'!$H$2:$H$1576,0),Z$18)-INDEX('költségosztó értékek'!$H$2:$T$1576,MATCH('18.7.2.1.'!$R86,'költségosztó értékek'!$H$2:$H$1576,0),Y$18)</f>
        <v>0</v>
      </c>
      <c r="AA86" s="78" t="e">
        <f>INDEX('költségosztó értékek'!$H$2:$T$1576,MATCH('18.7.2.1.'!$R86,'költségosztó értékek'!$H$2:$H$1576,0),AA$18)-INDEX('költségosztó értékek'!$H$2:$T$1576,MATCH('18.7.2.1.'!$R86,'költségosztó értékek'!$H$2:$H$1576,0),Z$18)</f>
        <v>#VALUE!</v>
      </c>
      <c r="AB86" s="78" t="e">
        <f>INDEX('költségosztó értékek'!$H$2:$T$1576,MATCH('18.7.2.1.'!$R86,'költségosztó értékek'!$H$2:$H$1576,0),AB$18)-INDEX('költségosztó értékek'!$H$2:$T$1576,MATCH('18.7.2.1.'!$R86,'költségosztó értékek'!$H$2:$H$1576,0),AA$18)</f>
        <v>#VALUE!</v>
      </c>
      <c r="AC86" s="78">
        <f>INDEX('költségosztó értékek'!$H$2:$T$1576,MATCH('18.7.2.1.'!$R86,'költségosztó értékek'!$H$2:$H$1576,0),AC$18)-INDEX('költségosztó értékek'!$H$2:$T$1576,MATCH('18.7.2.1.'!$R86,'költségosztó értékek'!$H$2:$H$1576,0),AB$18)</f>
        <v>0</v>
      </c>
      <c r="AD86" s="78">
        <f>INDEX('költségosztó értékek'!$H$2:$T$1576,MATCH('18.7.2.1.'!$R86,'költségosztó értékek'!$H$2:$H$1576,0),AD$18)-INDEX('költségosztó értékek'!$H$2:$T$1576,MATCH('18.7.2.1.'!$R86,'költségosztó értékek'!$H$2:$H$1576,0),AC$18)</f>
        <v>0</v>
      </c>
      <c r="AE86" s="78" t="e">
        <f t="shared" si="8"/>
        <v>#VALUE!</v>
      </c>
    </row>
    <row r="87" spans="3:31" ht="13.5" thickBot="1" x14ac:dyDescent="0.25">
      <c r="C87" s="33"/>
      <c r="D87" s="34"/>
      <c r="E87" s="34"/>
      <c r="F87" s="34"/>
      <c r="G87" s="34"/>
      <c r="H87" s="35"/>
      <c r="Q87" s="78">
        <f t="shared" si="11"/>
        <v>68</v>
      </c>
      <c r="R87" s="78" t="str">
        <f>IF(IFERROR(INDEX('költségosztó értékek'!$C$2:$T$1539,MATCH(CONCATENATE($S$5,"-költségmegosztó ",Q87),'költségosztó értékek'!$G$2:$G$1539,0),6),0)=0,"",INDEX('költségosztó értékek'!$C$2:$T$1539,MATCH(CONCATENATE($S$5,"-költségmegosztó ",Q87),'költségosztó értékek'!$G$2:$G$1539,0),6))</f>
        <v/>
      </c>
      <c r="S87" s="78">
        <f>INDEX('költségosztó értékek'!$H$2:$T$1576,MATCH('18.7.2.1.'!$R87,'költségosztó értékek'!$H$2:$H$1576,0),S$18)</f>
        <v>0</v>
      </c>
      <c r="T87" s="78">
        <f>INDEX('költségosztó értékek'!$H$2:$T$1576,MATCH('18.7.2.1.'!$R87,'költségosztó értékek'!$H$2:$H$1576,0),T$18)-INDEX('költségosztó értékek'!$H$2:$T$1576,MATCH('18.7.2.1.'!$R87,'költségosztó értékek'!$H$2:$H$1576,0),S$18)</f>
        <v>0</v>
      </c>
      <c r="U87" s="78">
        <f>INDEX('költségosztó értékek'!$H$2:$T$1576,MATCH('18.7.2.1.'!$R87,'költségosztó értékek'!$H$2:$H$1576,0),U$18)-INDEX('költségosztó értékek'!$H$2:$T$1576,MATCH('18.7.2.1.'!$R87,'költségosztó értékek'!$H$2:$H$1576,0),T$18)</f>
        <v>0</v>
      </c>
      <c r="V87" s="78">
        <f>INDEX('költségosztó értékek'!$H$2:$T$1576,MATCH('18.7.2.1.'!$R87,'költségosztó értékek'!$H$2:$H$1576,0),V$18)-INDEX('költségosztó értékek'!$H$2:$T$1576,MATCH('18.7.2.1.'!$R87,'költségosztó értékek'!$H$2:$H$1576,0),U$18)</f>
        <v>0</v>
      </c>
      <c r="W87" s="78">
        <f>INDEX('költségosztó értékek'!$H$2:$T$1576,MATCH('18.7.2.1.'!$R87,'költségosztó értékek'!$H$2:$H$1576,0),W$18)-INDEX('költségosztó értékek'!$H$2:$T$1576,MATCH('18.7.2.1.'!$R87,'költségosztó értékek'!$H$2:$H$1576,0),V$18)</f>
        <v>0</v>
      </c>
      <c r="X87" s="78">
        <f>INDEX('költségosztó értékek'!$H$2:$T$1576,MATCH('18.7.2.1.'!$R87,'költségosztó értékek'!$H$2:$H$1576,0),X$18)-INDEX('költségosztó értékek'!$H$2:$T$1576,MATCH('18.7.2.1.'!$R87,'költségosztó értékek'!$H$2:$H$1576,0),W$18)</f>
        <v>0</v>
      </c>
      <c r="Y87" s="78">
        <f>INDEX('költségosztó értékek'!$H$2:$T$1576,MATCH('18.7.2.1.'!$R87,'költségosztó értékek'!$H$2:$H$1576,0),Y$18)-INDEX('költségosztó értékek'!$H$2:$T$1576,MATCH('18.7.2.1.'!$R87,'költségosztó értékek'!$H$2:$H$1576,0),X$18)</f>
        <v>0</v>
      </c>
      <c r="Z87" s="78">
        <f>INDEX('költségosztó értékek'!$H$2:$T$1576,MATCH('18.7.2.1.'!$R87,'költségosztó értékek'!$H$2:$H$1576,0),Z$18)-INDEX('költségosztó értékek'!$H$2:$T$1576,MATCH('18.7.2.1.'!$R87,'költségosztó értékek'!$H$2:$H$1576,0),Y$18)</f>
        <v>0</v>
      </c>
      <c r="AA87" s="78" t="e">
        <f>INDEX('költségosztó értékek'!$H$2:$T$1576,MATCH('18.7.2.1.'!$R87,'költségosztó értékek'!$H$2:$H$1576,0),AA$18)-INDEX('költségosztó értékek'!$H$2:$T$1576,MATCH('18.7.2.1.'!$R87,'költségosztó értékek'!$H$2:$H$1576,0),Z$18)</f>
        <v>#VALUE!</v>
      </c>
      <c r="AB87" s="78" t="e">
        <f>INDEX('költségosztó értékek'!$H$2:$T$1576,MATCH('18.7.2.1.'!$R87,'költségosztó értékek'!$H$2:$H$1576,0),AB$18)-INDEX('költségosztó értékek'!$H$2:$T$1576,MATCH('18.7.2.1.'!$R87,'költségosztó értékek'!$H$2:$H$1576,0),AA$18)</f>
        <v>#VALUE!</v>
      </c>
      <c r="AC87" s="78">
        <f>INDEX('költségosztó értékek'!$H$2:$T$1576,MATCH('18.7.2.1.'!$R87,'költségosztó értékek'!$H$2:$H$1576,0),AC$18)-INDEX('költségosztó értékek'!$H$2:$T$1576,MATCH('18.7.2.1.'!$R87,'költségosztó értékek'!$H$2:$H$1576,0),AB$18)</f>
        <v>0</v>
      </c>
      <c r="AD87" s="78">
        <f>INDEX('költségosztó értékek'!$H$2:$T$1576,MATCH('18.7.2.1.'!$R87,'költségosztó értékek'!$H$2:$H$1576,0),AD$18)-INDEX('költségosztó értékek'!$H$2:$T$1576,MATCH('18.7.2.1.'!$R87,'költségosztó értékek'!$H$2:$H$1576,0),AC$18)</f>
        <v>0</v>
      </c>
      <c r="AE87" s="78" t="e">
        <f t="shared" si="8"/>
        <v>#VALUE!</v>
      </c>
    </row>
    <row r="88" spans="3:31" ht="13.5" thickBot="1" x14ac:dyDescent="0.25">
      <c r="C88" s="33"/>
      <c r="D88" s="34"/>
      <c r="E88" s="34"/>
      <c r="F88" s="34"/>
      <c r="G88" s="34"/>
      <c r="H88" s="35"/>
      <c r="Q88" s="78">
        <f t="shared" si="11"/>
        <v>69</v>
      </c>
      <c r="R88" s="78" t="str">
        <f>IF(IFERROR(INDEX('költségosztó értékek'!$C$2:$T$1539,MATCH(CONCATENATE($S$5,"-költségmegosztó ",Q88),'költségosztó értékek'!$G$2:$G$1539,0),6),0)=0,"",INDEX('költségosztó értékek'!$C$2:$T$1539,MATCH(CONCATENATE($S$5,"-költségmegosztó ",Q88),'költségosztó értékek'!$G$2:$G$1539,0),6))</f>
        <v/>
      </c>
      <c r="S88" s="78">
        <f>INDEX('költségosztó értékek'!$H$2:$T$1576,MATCH('18.7.2.1.'!$R88,'költségosztó értékek'!$H$2:$H$1576,0),S$18)</f>
        <v>0</v>
      </c>
      <c r="T88" s="78">
        <f>INDEX('költségosztó értékek'!$H$2:$T$1576,MATCH('18.7.2.1.'!$R88,'költségosztó értékek'!$H$2:$H$1576,0),T$18)-INDEX('költségosztó értékek'!$H$2:$T$1576,MATCH('18.7.2.1.'!$R88,'költségosztó értékek'!$H$2:$H$1576,0),S$18)</f>
        <v>0</v>
      </c>
      <c r="U88" s="78">
        <f>INDEX('költségosztó értékek'!$H$2:$T$1576,MATCH('18.7.2.1.'!$R88,'költségosztó értékek'!$H$2:$H$1576,0),U$18)-INDEX('költségosztó értékek'!$H$2:$T$1576,MATCH('18.7.2.1.'!$R88,'költségosztó értékek'!$H$2:$H$1576,0),T$18)</f>
        <v>0</v>
      </c>
      <c r="V88" s="78">
        <f>INDEX('költségosztó értékek'!$H$2:$T$1576,MATCH('18.7.2.1.'!$R88,'költségosztó értékek'!$H$2:$H$1576,0),V$18)-INDEX('költségosztó értékek'!$H$2:$T$1576,MATCH('18.7.2.1.'!$R88,'költségosztó értékek'!$H$2:$H$1576,0),U$18)</f>
        <v>0</v>
      </c>
      <c r="W88" s="78">
        <f>INDEX('költségosztó értékek'!$H$2:$T$1576,MATCH('18.7.2.1.'!$R88,'költségosztó értékek'!$H$2:$H$1576,0),W$18)-INDEX('költségosztó értékek'!$H$2:$T$1576,MATCH('18.7.2.1.'!$R88,'költségosztó értékek'!$H$2:$H$1576,0),V$18)</f>
        <v>0</v>
      </c>
      <c r="X88" s="78">
        <f>INDEX('költségosztó értékek'!$H$2:$T$1576,MATCH('18.7.2.1.'!$R88,'költségosztó értékek'!$H$2:$H$1576,0),X$18)-INDEX('költségosztó értékek'!$H$2:$T$1576,MATCH('18.7.2.1.'!$R88,'költségosztó értékek'!$H$2:$H$1576,0),W$18)</f>
        <v>0</v>
      </c>
      <c r="Y88" s="78">
        <f>INDEX('költségosztó értékek'!$H$2:$T$1576,MATCH('18.7.2.1.'!$R88,'költségosztó értékek'!$H$2:$H$1576,0),Y$18)-INDEX('költségosztó értékek'!$H$2:$T$1576,MATCH('18.7.2.1.'!$R88,'költségosztó értékek'!$H$2:$H$1576,0),X$18)</f>
        <v>0</v>
      </c>
      <c r="Z88" s="78">
        <f>INDEX('költségosztó értékek'!$H$2:$T$1576,MATCH('18.7.2.1.'!$R88,'költségosztó értékek'!$H$2:$H$1576,0),Z$18)-INDEX('költségosztó értékek'!$H$2:$T$1576,MATCH('18.7.2.1.'!$R88,'költségosztó értékek'!$H$2:$H$1576,0),Y$18)</f>
        <v>0</v>
      </c>
      <c r="AA88" s="78" t="e">
        <f>INDEX('költségosztó értékek'!$H$2:$T$1576,MATCH('18.7.2.1.'!$R88,'költségosztó értékek'!$H$2:$H$1576,0),AA$18)-INDEX('költségosztó értékek'!$H$2:$T$1576,MATCH('18.7.2.1.'!$R88,'költségosztó értékek'!$H$2:$H$1576,0),Z$18)</f>
        <v>#VALUE!</v>
      </c>
      <c r="AB88" s="78" t="e">
        <f>INDEX('költségosztó értékek'!$H$2:$T$1576,MATCH('18.7.2.1.'!$R88,'költségosztó értékek'!$H$2:$H$1576,0),AB$18)-INDEX('költségosztó értékek'!$H$2:$T$1576,MATCH('18.7.2.1.'!$R88,'költségosztó értékek'!$H$2:$H$1576,0),AA$18)</f>
        <v>#VALUE!</v>
      </c>
      <c r="AC88" s="78">
        <f>INDEX('költségosztó értékek'!$H$2:$T$1576,MATCH('18.7.2.1.'!$R88,'költségosztó értékek'!$H$2:$H$1576,0),AC$18)-INDEX('költségosztó értékek'!$H$2:$T$1576,MATCH('18.7.2.1.'!$R88,'költségosztó értékek'!$H$2:$H$1576,0),AB$18)</f>
        <v>0</v>
      </c>
      <c r="AD88" s="78">
        <f>INDEX('költségosztó értékek'!$H$2:$T$1576,MATCH('18.7.2.1.'!$R88,'költségosztó értékek'!$H$2:$H$1576,0),AD$18)-INDEX('költségosztó értékek'!$H$2:$T$1576,MATCH('18.7.2.1.'!$R88,'költségosztó értékek'!$H$2:$H$1576,0),AC$18)</f>
        <v>0</v>
      </c>
      <c r="AE88" s="78" t="e">
        <f t="shared" si="8"/>
        <v>#VALUE!</v>
      </c>
    </row>
    <row r="89" spans="3:31" ht="13.5" thickBot="1" x14ac:dyDescent="0.25">
      <c r="C89" s="33"/>
      <c r="D89" s="34"/>
      <c r="E89" s="34"/>
      <c r="F89" s="34"/>
      <c r="G89" s="34"/>
      <c r="H89" s="35"/>
      <c r="Q89" s="78">
        <f t="shared" si="11"/>
        <v>70</v>
      </c>
      <c r="R89" s="78" t="str">
        <f>IF(IFERROR(INDEX('költségosztó értékek'!$C$2:$T$1539,MATCH(CONCATENATE($S$5,"-költségmegosztó ",Q89),'költségosztó értékek'!$G$2:$G$1539,0),6),0)=0,"",INDEX('költségosztó értékek'!$C$2:$T$1539,MATCH(CONCATENATE($S$5,"-költségmegosztó ",Q89),'költségosztó értékek'!$G$2:$G$1539,0),6))</f>
        <v/>
      </c>
      <c r="S89" s="78">
        <f>INDEX('költségosztó értékek'!$H$2:$T$1576,MATCH('18.7.2.1.'!$R89,'költségosztó értékek'!$H$2:$H$1576,0),S$18)</f>
        <v>0</v>
      </c>
      <c r="T89" s="78">
        <f>INDEX('költségosztó értékek'!$H$2:$T$1576,MATCH('18.7.2.1.'!$R89,'költségosztó értékek'!$H$2:$H$1576,0),T$18)-INDEX('költségosztó értékek'!$H$2:$T$1576,MATCH('18.7.2.1.'!$R89,'költségosztó értékek'!$H$2:$H$1576,0),S$18)</f>
        <v>0</v>
      </c>
      <c r="U89" s="78">
        <f>INDEX('költségosztó értékek'!$H$2:$T$1576,MATCH('18.7.2.1.'!$R89,'költségosztó értékek'!$H$2:$H$1576,0),U$18)-INDEX('költségosztó értékek'!$H$2:$T$1576,MATCH('18.7.2.1.'!$R89,'költségosztó értékek'!$H$2:$H$1576,0),T$18)</f>
        <v>0</v>
      </c>
      <c r="V89" s="78">
        <f>INDEX('költségosztó értékek'!$H$2:$T$1576,MATCH('18.7.2.1.'!$R89,'költségosztó értékek'!$H$2:$H$1576,0),V$18)-INDEX('költségosztó értékek'!$H$2:$T$1576,MATCH('18.7.2.1.'!$R89,'költségosztó értékek'!$H$2:$H$1576,0),U$18)</f>
        <v>0</v>
      </c>
      <c r="W89" s="78">
        <f>INDEX('költségosztó értékek'!$H$2:$T$1576,MATCH('18.7.2.1.'!$R89,'költségosztó értékek'!$H$2:$H$1576,0),W$18)-INDEX('költségosztó értékek'!$H$2:$T$1576,MATCH('18.7.2.1.'!$R89,'költségosztó értékek'!$H$2:$H$1576,0),V$18)</f>
        <v>0</v>
      </c>
      <c r="X89" s="78">
        <f>INDEX('költségosztó értékek'!$H$2:$T$1576,MATCH('18.7.2.1.'!$R89,'költségosztó értékek'!$H$2:$H$1576,0),X$18)-INDEX('költségosztó értékek'!$H$2:$T$1576,MATCH('18.7.2.1.'!$R89,'költségosztó értékek'!$H$2:$H$1576,0),W$18)</f>
        <v>0</v>
      </c>
      <c r="Y89" s="78">
        <f>INDEX('költségosztó értékek'!$H$2:$T$1576,MATCH('18.7.2.1.'!$R89,'költségosztó értékek'!$H$2:$H$1576,0),Y$18)-INDEX('költségosztó értékek'!$H$2:$T$1576,MATCH('18.7.2.1.'!$R89,'költségosztó értékek'!$H$2:$H$1576,0),X$18)</f>
        <v>0</v>
      </c>
      <c r="Z89" s="78">
        <f>INDEX('költségosztó értékek'!$H$2:$T$1576,MATCH('18.7.2.1.'!$R89,'költségosztó értékek'!$H$2:$H$1576,0),Z$18)-INDEX('költségosztó értékek'!$H$2:$T$1576,MATCH('18.7.2.1.'!$R89,'költségosztó értékek'!$H$2:$H$1576,0),Y$18)</f>
        <v>0</v>
      </c>
      <c r="AA89" s="78" t="e">
        <f>INDEX('költségosztó értékek'!$H$2:$T$1576,MATCH('18.7.2.1.'!$R89,'költségosztó értékek'!$H$2:$H$1576,0),AA$18)-INDEX('költségosztó értékek'!$H$2:$T$1576,MATCH('18.7.2.1.'!$R89,'költségosztó értékek'!$H$2:$H$1576,0),Z$18)</f>
        <v>#VALUE!</v>
      </c>
      <c r="AB89" s="78" t="e">
        <f>INDEX('költségosztó értékek'!$H$2:$T$1576,MATCH('18.7.2.1.'!$R89,'költségosztó értékek'!$H$2:$H$1576,0),AB$18)-INDEX('költségosztó értékek'!$H$2:$T$1576,MATCH('18.7.2.1.'!$R89,'költségosztó értékek'!$H$2:$H$1576,0),AA$18)</f>
        <v>#VALUE!</v>
      </c>
      <c r="AC89" s="78">
        <f>INDEX('költségosztó értékek'!$H$2:$T$1576,MATCH('18.7.2.1.'!$R89,'költségosztó értékek'!$H$2:$H$1576,0),AC$18)-INDEX('költségosztó értékek'!$H$2:$T$1576,MATCH('18.7.2.1.'!$R89,'költségosztó értékek'!$H$2:$H$1576,0),AB$18)</f>
        <v>0</v>
      </c>
      <c r="AD89" s="78">
        <f>INDEX('költségosztó értékek'!$H$2:$T$1576,MATCH('18.7.2.1.'!$R89,'költségosztó értékek'!$H$2:$H$1576,0),AD$18)-INDEX('költségosztó értékek'!$H$2:$T$1576,MATCH('18.7.2.1.'!$R89,'költségosztó értékek'!$H$2:$H$1576,0),AC$18)</f>
        <v>0</v>
      </c>
    </row>
    <row r="90" spans="3:31" ht="13.5" thickBot="1" x14ac:dyDescent="0.25">
      <c r="C90" s="33"/>
      <c r="D90" s="34"/>
      <c r="E90" s="34"/>
      <c r="F90" s="34"/>
      <c r="G90" s="34"/>
      <c r="H90" s="35"/>
    </row>
    <row r="91" spans="3:31" ht="13.5" thickBot="1" x14ac:dyDescent="0.25">
      <c r="C91" s="33"/>
      <c r="D91" s="34"/>
      <c r="E91" s="34"/>
      <c r="F91" s="34"/>
      <c r="G91" s="34"/>
      <c r="H91" s="35"/>
    </row>
    <row r="92" spans="3:31" ht="13.5" thickBot="1" x14ac:dyDescent="0.25">
      <c r="C92" s="33"/>
      <c r="D92" s="34"/>
      <c r="E92" s="34"/>
      <c r="F92" s="34"/>
      <c r="G92" s="34"/>
      <c r="H92" s="35"/>
    </row>
    <row r="93" spans="3:31" ht="13.5" thickBot="1" x14ac:dyDescent="0.25">
      <c r="C93" s="33"/>
      <c r="D93" s="34"/>
      <c r="E93" s="34"/>
      <c r="F93" s="34"/>
      <c r="G93" s="34"/>
      <c r="H93" s="35"/>
    </row>
    <row r="94" spans="3:31" ht="13.5" thickBot="1" x14ac:dyDescent="0.25">
      <c r="C94" s="33"/>
      <c r="D94" s="34"/>
      <c r="E94" s="34"/>
      <c r="F94" s="34"/>
      <c r="G94" s="34"/>
      <c r="H94" s="35"/>
    </row>
    <row r="95" spans="3:31" ht="13.5" thickBot="1" x14ac:dyDescent="0.25">
      <c r="C95" s="33"/>
      <c r="D95" s="34"/>
      <c r="E95" s="34"/>
      <c r="F95" s="34"/>
      <c r="G95" s="34"/>
      <c r="H95" s="35"/>
    </row>
    <row r="96" spans="3:31" ht="13.5" thickBot="1" x14ac:dyDescent="0.25">
      <c r="C96" s="33"/>
      <c r="D96" s="34"/>
      <c r="E96" s="34"/>
      <c r="F96" s="34"/>
      <c r="G96" s="34"/>
      <c r="H96" s="35"/>
    </row>
    <row r="97" spans="3:8" ht="13.5" thickBot="1" x14ac:dyDescent="0.25">
      <c r="C97" s="33"/>
      <c r="D97" s="34"/>
      <c r="E97" s="34"/>
      <c r="F97" s="34"/>
      <c r="G97" s="34"/>
      <c r="H97" s="35"/>
    </row>
    <row r="98" spans="3:8" ht="13.5" thickBot="1" x14ac:dyDescent="0.25">
      <c r="C98" s="33"/>
      <c r="D98" s="34"/>
      <c r="E98" s="34"/>
      <c r="F98" s="34"/>
      <c r="G98" s="34"/>
      <c r="H98" s="35"/>
    </row>
    <row r="99" spans="3:8" ht="13.5" thickBot="1" x14ac:dyDescent="0.25">
      <c r="C99" s="33"/>
      <c r="D99" s="34"/>
      <c r="E99" s="34"/>
      <c r="F99" s="34"/>
      <c r="G99" s="34"/>
      <c r="H99" s="35"/>
    </row>
    <row r="100" spans="3:8" ht="13.5" thickBot="1" x14ac:dyDescent="0.25">
      <c r="C100" s="33"/>
      <c r="D100" s="34"/>
      <c r="E100" s="34"/>
      <c r="F100" s="34"/>
      <c r="G100" s="34"/>
      <c r="H100" s="35"/>
    </row>
  </sheetData>
  <sheetProtection algorithmName="SHA-512" hashValue="XvtlKna5MVKQ+hdeBZlQo6rTCoUH/51KU8fXNXYfQCzwwyGNIUPo2ffGYYqyzwNcH8c5IDzpVxX7yIGk/zY1Sw==" saltValue="FDSMUDY3fNuDktfKEMwecQ==" spinCount="100000" sheet="1" objects="1" scenarios="1" selectLockedCells="1"/>
  <mergeCells count="1">
    <mergeCell ref="C3:H3"/>
  </mergeCells>
  <conditionalFormatting sqref="B18:B100">
    <cfRule type="expression" dxfId="3" priority="2">
      <formula>$D17=""</formula>
    </cfRule>
  </conditionalFormatting>
  <conditionalFormatting sqref="C18:H100">
    <cfRule type="expression" dxfId="2" priority="3">
      <formula>$D17&lt;&gt;""</formula>
    </cfRule>
    <cfRule type="expression" dxfId="1" priority="5">
      <formula>$D16=""</formula>
    </cfRule>
  </conditionalFormatting>
  <conditionalFormatting sqref="I18:I100">
    <cfRule type="expression" dxfId="0" priority="1">
      <formula>$D17=""</formula>
    </cfRule>
  </conditionalFormatting>
  <dataValidations count="1">
    <dataValidation type="list" allowBlank="1" showInputMessage="1" showErrorMessage="1" sqref="F5:G5" xr:uid="{610CEC75-B08C-4124-B70A-99FD803C30AA}">
      <formula1>hónap</formula1>
    </dataValidation>
  </dataValidations>
  <pageMargins left="0.7" right="0.7" top="0.75" bottom="0.75" header="0.3" footer="0.3"/>
  <pageSetup paperSize="9" scale="85" orientation="landscape" r:id="rId1"/>
  <rowBreaks count="1" manualBreakCount="1">
    <brk id="26" min="1" max="30" man="1"/>
  </rowBreaks>
  <colBreaks count="2" manualBreakCount="2">
    <brk id="1" max="1048575" man="1"/>
    <brk id="9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C7CD-6B44-4FB9-8F19-D543BF85A0A7}">
  <dimension ref="A1:O129"/>
  <sheetViews>
    <sheetView showGridLines="0" workbookViewId="0">
      <selection activeCell="AC20" sqref="AC20"/>
    </sheetView>
  </sheetViews>
  <sheetFormatPr defaultRowHeight="12.75" x14ac:dyDescent="0.2"/>
  <cols>
    <col min="1" max="1" width="23.7109375" style="55" bestFit="1" customWidth="1"/>
    <col min="2" max="2" width="18" style="55" bestFit="1" customWidth="1"/>
    <col min="3" max="3" width="15.42578125" style="55" bestFit="1" customWidth="1"/>
    <col min="4" max="4" width="12.7109375" style="55" customWidth="1"/>
    <col min="5" max="5" width="10.28515625" style="55" bestFit="1" customWidth="1"/>
    <col min="6" max="6" width="14" style="55" bestFit="1" customWidth="1"/>
    <col min="7" max="7" width="12.140625" style="55" customWidth="1"/>
    <col min="8" max="8" width="15" style="55" bestFit="1" customWidth="1"/>
    <col min="9" max="9" width="12.140625" style="55" customWidth="1"/>
    <col min="10" max="10" width="8.85546875" style="55" bestFit="1" customWidth="1"/>
    <col min="11" max="11" width="10.28515625" style="55" bestFit="1" customWidth="1"/>
    <col min="12" max="12" width="9.140625" style="55" customWidth="1"/>
    <col min="13" max="13" width="12.7109375" style="55" customWidth="1"/>
    <col min="14" max="14" width="9.140625" style="55"/>
    <col min="15" max="15" width="28.85546875" style="55" bestFit="1" customWidth="1"/>
    <col min="16" max="256" width="9.140625" style="55"/>
    <col min="257" max="257" width="23.7109375" style="55" bestFit="1" customWidth="1"/>
    <col min="258" max="258" width="18" style="55" bestFit="1" customWidth="1"/>
    <col min="259" max="259" width="15.42578125" style="55" bestFit="1" customWidth="1"/>
    <col min="260" max="260" width="0" style="55" hidden="1" customWidth="1"/>
    <col min="261" max="261" width="10.28515625" style="55" bestFit="1" customWidth="1"/>
    <col min="262" max="262" width="14" style="55" bestFit="1" customWidth="1"/>
    <col min="263" max="263" width="0" style="55" hidden="1" customWidth="1"/>
    <col min="264" max="264" width="15" style="55" bestFit="1" customWidth="1"/>
    <col min="265" max="265" width="0" style="55" hidden="1" customWidth="1"/>
    <col min="266" max="266" width="8.85546875" style="55" bestFit="1" customWidth="1"/>
    <col min="267" max="267" width="10.28515625" style="55" bestFit="1" customWidth="1"/>
    <col min="268" max="268" width="0" style="55" hidden="1" customWidth="1"/>
    <col min="269" max="269" width="12.7109375" style="55" customWidth="1"/>
    <col min="270" max="512" width="9.140625" style="55"/>
    <col min="513" max="513" width="23.7109375" style="55" bestFit="1" customWidth="1"/>
    <col min="514" max="514" width="18" style="55" bestFit="1" customWidth="1"/>
    <col min="515" max="515" width="15.42578125" style="55" bestFit="1" customWidth="1"/>
    <col min="516" max="516" width="0" style="55" hidden="1" customWidth="1"/>
    <col min="517" max="517" width="10.28515625" style="55" bestFit="1" customWidth="1"/>
    <col min="518" max="518" width="14" style="55" bestFit="1" customWidth="1"/>
    <col min="519" max="519" width="0" style="55" hidden="1" customWidth="1"/>
    <col min="520" max="520" width="15" style="55" bestFit="1" customWidth="1"/>
    <col min="521" max="521" width="0" style="55" hidden="1" customWidth="1"/>
    <col min="522" max="522" width="8.85546875" style="55" bestFit="1" customWidth="1"/>
    <col min="523" max="523" width="10.28515625" style="55" bestFit="1" customWidth="1"/>
    <col min="524" max="524" width="0" style="55" hidden="1" customWidth="1"/>
    <col min="525" max="525" width="12.7109375" style="55" customWidth="1"/>
    <col min="526" max="768" width="9.140625" style="55"/>
    <col min="769" max="769" width="23.7109375" style="55" bestFit="1" customWidth="1"/>
    <col min="770" max="770" width="18" style="55" bestFit="1" customWidth="1"/>
    <col min="771" max="771" width="15.42578125" style="55" bestFit="1" customWidth="1"/>
    <col min="772" max="772" width="0" style="55" hidden="1" customWidth="1"/>
    <col min="773" max="773" width="10.28515625" style="55" bestFit="1" customWidth="1"/>
    <col min="774" max="774" width="14" style="55" bestFit="1" customWidth="1"/>
    <col min="775" max="775" width="0" style="55" hidden="1" customWidth="1"/>
    <col min="776" max="776" width="15" style="55" bestFit="1" customWidth="1"/>
    <col min="777" max="777" width="0" style="55" hidden="1" customWidth="1"/>
    <col min="778" max="778" width="8.85546875" style="55" bestFit="1" customWidth="1"/>
    <col min="779" max="779" width="10.28515625" style="55" bestFit="1" customWidth="1"/>
    <col min="780" max="780" width="0" style="55" hidden="1" customWidth="1"/>
    <col min="781" max="781" width="12.7109375" style="55" customWidth="1"/>
    <col min="782" max="1024" width="9.140625" style="55"/>
    <col min="1025" max="1025" width="23.7109375" style="55" bestFit="1" customWidth="1"/>
    <col min="1026" max="1026" width="18" style="55" bestFit="1" customWidth="1"/>
    <col min="1027" max="1027" width="15.42578125" style="55" bestFit="1" customWidth="1"/>
    <col min="1028" max="1028" width="0" style="55" hidden="1" customWidth="1"/>
    <col min="1029" max="1029" width="10.28515625" style="55" bestFit="1" customWidth="1"/>
    <col min="1030" max="1030" width="14" style="55" bestFit="1" customWidth="1"/>
    <col min="1031" max="1031" width="0" style="55" hidden="1" customWidth="1"/>
    <col min="1032" max="1032" width="15" style="55" bestFit="1" customWidth="1"/>
    <col min="1033" max="1033" width="0" style="55" hidden="1" customWidth="1"/>
    <col min="1034" max="1034" width="8.85546875" style="55" bestFit="1" customWidth="1"/>
    <col min="1035" max="1035" width="10.28515625" style="55" bestFit="1" customWidth="1"/>
    <col min="1036" max="1036" width="0" style="55" hidden="1" customWidth="1"/>
    <col min="1037" max="1037" width="12.7109375" style="55" customWidth="1"/>
    <col min="1038" max="1280" width="9.140625" style="55"/>
    <col min="1281" max="1281" width="23.7109375" style="55" bestFit="1" customWidth="1"/>
    <col min="1282" max="1282" width="18" style="55" bestFit="1" customWidth="1"/>
    <col min="1283" max="1283" width="15.42578125" style="55" bestFit="1" customWidth="1"/>
    <col min="1284" max="1284" width="0" style="55" hidden="1" customWidth="1"/>
    <col min="1285" max="1285" width="10.28515625" style="55" bestFit="1" customWidth="1"/>
    <col min="1286" max="1286" width="14" style="55" bestFit="1" customWidth="1"/>
    <col min="1287" max="1287" width="0" style="55" hidden="1" customWidth="1"/>
    <col min="1288" max="1288" width="15" style="55" bestFit="1" customWidth="1"/>
    <col min="1289" max="1289" width="0" style="55" hidden="1" customWidth="1"/>
    <col min="1290" max="1290" width="8.85546875" style="55" bestFit="1" customWidth="1"/>
    <col min="1291" max="1291" width="10.28515625" style="55" bestFit="1" customWidth="1"/>
    <col min="1292" max="1292" width="0" style="55" hidden="1" customWidth="1"/>
    <col min="1293" max="1293" width="12.7109375" style="55" customWidth="1"/>
    <col min="1294" max="1536" width="9.140625" style="55"/>
    <col min="1537" max="1537" width="23.7109375" style="55" bestFit="1" customWidth="1"/>
    <col min="1538" max="1538" width="18" style="55" bestFit="1" customWidth="1"/>
    <col min="1539" max="1539" width="15.42578125" style="55" bestFit="1" customWidth="1"/>
    <col min="1540" max="1540" width="0" style="55" hidden="1" customWidth="1"/>
    <col min="1541" max="1541" width="10.28515625" style="55" bestFit="1" customWidth="1"/>
    <col min="1542" max="1542" width="14" style="55" bestFit="1" customWidth="1"/>
    <col min="1543" max="1543" width="0" style="55" hidden="1" customWidth="1"/>
    <col min="1544" max="1544" width="15" style="55" bestFit="1" customWidth="1"/>
    <col min="1545" max="1545" width="0" style="55" hidden="1" customWidth="1"/>
    <col min="1546" max="1546" width="8.85546875" style="55" bestFit="1" customWidth="1"/>
    <col min="1547" max="1547" width="10.28515625" style="55" bestFit="1" customWidth="1"/>
    <col min="1548" max="1548" width="0" style="55" hidden="1" customWidth="1"/>
    <col min="1549" max="1549" width="12.7109375" style="55" customWidth="1"/>
    <col min="1550" max="1792" width="9.140625" style="55"/>
    <col min="1793" max="1793" width="23.7109375" style="55" bestFit="1" customWidth="1"/>
    <col min="1794" max="1794" width="18" style="55" bestFit="1" customWidth="1"/>
    <col min="1795" max="1795" width="15.42578125" style="55" bestFit="1" customWidth="1"/>
    <col min="1796" max="1796" width="0" style="55" hidden="1" customWidth="1"/>
    <col min="1797" max="1797" width="10.28515625" style="55" bestFit="1" customWidth="1"/>
    <col min="1798" max="1798" width="14" style="55" bestFit="1" customWidth="1"/>
    <col min="1799" max="1799" width="0" style="55" hidden="1" customWidth="1"/>
    <col min="1800" max="1800" width="15" style="55" bestFit="1" customWidth="1"/>
    <col min="1801" max="1801" width="0" style="55" hidden="1" customWidth="1"/>
    <col min="1802" max="1802" width="8.85546875" style="55" bestFit="1" customWidth="1"/>
    <col min="1803" max="1803" width="10.28515625" style="55" bestFit="1" customWidth="1"/>
    <col min="1804" max="1804" width="0" style="55" hidden="1" customWidth="1"/>
    <col min="1805" max="1805" width="12.7109375" style="55" customWidth="1"/>
    <col min="1806" max="2048" width="9.140625" style="55"/>
    <col min="2049" max="2049" width="23.7109375" style="55" bestFit="1" customWidth="1"/>
    <col min="2050" max="2050" width="18" style="55" bestFit="1" customWidth="1"/>
    <col min="2051" max="2051" width="15.42578125" style="55" bestFit="1" customWidth="1"/>
    <col min="2052" max="2052" width="0" style="55" hidden="1" customWidth="1"/>
    <col min="2053" max="2053" width="10.28515625" style="55" bestFit="1" customWidth="1"/>
    <col min="2054" max="2054" width="14" style="55" bestFit="1" customWidth="1"/>
    <col min="2055" max="2055" width="0" style="55" hidden="1" customWidth="1"/>
    <col min="2056" max="2056" width="15" style="55" bestFit="1" customWidth="1"/>
    <col min="2057" max="2057" width="0" style="55" hidden="1" customWidth="1"/>
    <col min="2058" max="2058" width="8.85546875" style="55" bestFit="1" customWidth="1"/>
    <col min="2059" max="2059" width="10.28515625" style="55" bestFit="1" customWidth="1"/>
    <col min="2060" max="2060" width="0" style="55" hidden="1" customWidth="1"/>
    <col min="2061" max="2061" width="12.7109375" style="55" customWidth="1"/>
    <col min="2062" max="2304" width="9.140625" style="55"/>
    <col min="2305" max="2305" width="23.7109375" style="55" bestFit="1" customWidth="1"/>
    <col min="2306" max="2306" width="18" style="55" bestFit="1" customWidth="1"/>
    <col min="2307" max="2307" width="15.42578125" style="55" bestFit="1" customWidth="1"/>
    <col min="2308" max="2308" width="0" style="55" hidden="1" customWidth="1"/>
    <col min="2309" max="2309" width="10.28515625" style="55" bestFit="1" customWidth="1"/>
    <col min="2310" max="2310" width="14" style="55" bestFit="1" customWidth="1"/>
    <col min="2311" max="2311" width="0" style="55" hidden="1" customWidth="1"/>
    <col min="2312" max="2312" width="15" style="55" bestFit="1" customWidth="1"/>
    <col min="2313" max="2313" width="0" style="55" hidden="1" customWidth="1"/>
    <col min="2314" max="2314" width="8.85546875" style="55" bestFit="1" customWidth="1"/>
    <col min="2315" max="2315" width="10.28515625" style="55" bestFit="1" customWidth="1"/>
    <col min="2316" max="2316" width="0" style="55" hidden="1" customWidth="1"/>
    <col min="2317" max="2317" width="12.7109375" style="55" customWidth="1"/>
    <col min="2318" max="2560" width="9.140625" style="55"/>
    <col min="2561" max="2561" width="23.7109375" style="55" bestFit="1" customWidth="1"/>
    <col min="2562" max="2562" width="18" style="55" bestFit="1" customWidth="1"/>
    <col min="2563" max="2563" width="15.42578125" style="55" bestFit="1" customWidth="1"/>
    <col min="2564" max="2564" width="0" style="55" hidden="1" customWidth="1"/>
    <col min="2565" max="2565" width="10.28515625" style="55" bestFit="1" customWidth="1"/>
    <col min="2566" max="2566" width="14" style="55" bestFit="1" customWidth="1"/>
    <col min="2567" max="2567" width="0" style="55" hidden="1" customWidth="1"/>
    <col min="2568" max="2568" width="15" style="55" bestFit="1" customWidth="1"/>
    <col min="2569" max="2569" width="0" style="55" hidden="1" customWidth="1"/>
    <col min="2570" max="2570" width="8.85546875" style="55" bestFit="1" customWidth="1"/>
    <col min="2571" max="2571" width="10.28515625" style="55" bestFit="1" customWidth="1"/>
    <col min="2572" max="2572" width="0" style="55" hidden="1" customWidth="1"/>
    <col min="2573" max="2573" width="12.7109375" style="55" customWidth="1"/>
    <col min="2574" max="2816" width="9.140625" style="55"/>
    <col min="2817" max="2817" width="23.7109375" style="55" bestFit="1" customWidth="1"/>
    <col min="2818" max="2818" width="18" style="55" bestFit="1" customWidth="1"/>
    <col min="2819" max="2819" width="15.42578125" style="55" bestFit="1" customWidth="1"/>
    <col min="2820" max="2820" width="0" style="55" hidden="1" customWidth="1"/>
    <col min="2821" max="2821" width="10.28515625" style="55" bestFit="1" customWidth="1"/>
    <col min="2822" max="2822" width="14" style="55" bestFit="1" customWidth="1"/>
    <col min="2823" max="2823" width="0" style="55" hidden="1" customWidth="1"/>
    <col min="2824" max="2824" width="15" style="55" bestFit="1" customWidth="1"/>
    <col min="2825" max="2825" width="0" style="55" hidden="1" customWidth="1"/>
    <col min="2826" max="2826" width="8.85546875" style="55" bestFit="1" customWidth="1"/>
    <col min="2827" max="2827" width="10.28515625" style="55" bestFit="1" customWidth="1"/>
    <col min="2828" max="2828" width="0" style="55" hidden="1" customWidth="1"/>
    <col min="2829" max="2829" width="12.7109375" style="55" customWidth="1"/>
    <col min="2830" max="3072" width="9.140625" style="55"/>
    <col min="3073" max="3073" width="23.7109375" style="55" bestFit="1" customWidth="1"/>
    <col min="3074" max="3074" width="18" style="55" bestFit="1" customWidth="1"/>
    <col min="3075" max="3075" width="15.42578125" style="55" bestFit="1" customWidth="1"/>
    <col min="3076" max="3076" width="0" style="55" hidden="1" customWidth="1"/>
    <col min="3077" max="3077" width="10.28515625" style="55" bestFit="1" customWidth="1"/>
    <col min="3078" max="3078" width="14" style="55" bestFit="1" customWidth="1"/>
    <col min="3079" max="3079" width="0" style="55" hidden="1" customWidth="1"/>
    <col min="3080" max="3080" width="15" style="55" bestFit="1" customWidth="1"/>
    <col min="3081" max="3081" width="0" style="55" hidden="1" customWidth="1"/>
    <col min="3082" max="3082" width="8.85546875" style="55" bestFit="1" customWidth="1"/>
    <col min="3083" max="3083" width="10.28515625" style="55" bestFit="1" customWidth="1"/>
    <col min="3084" max="3084" width="0" style="55" hidden="1" customWidth="1"/>
    <col min="3085" max="3085" width="12.7109375" style="55" customWidth="1"/>
    <col min="3086" max="3328" width="9.140625" style="55"/>
    <col min="3329" max="3329" width="23.7109375" style="55" bestFit="1" customWidth="1"/>
    <col min="3330" max="3330" width="18" style="55" bestFit="1" customWidth="1"/>
    <col min="3331" max="3331" width="15.42578125" style="55" bestFit="1" customWidth="1"/>
    <col min="3332" max="3332" width="0" style="55" hidden="1" customWidth="1"/>
    <col min="3333" max="3333" width="10.28515625" style="55" bestFit="1" customWidth="1"/>
    <col min="3334" max="3334" width="14" style="55" bestFit="1" customWidth="1"/>
    <col min="3335" max="3335" width="0" style="55" hidden="1" customWidth="1"/>
    <col min="3336" max="3336" width="15" style="55" bestFit="1" customWidth="1"/>
    <col min="3337" max="3337" width="0" style="55" hidden="1" customWidth="1"/>
    <col min="3338" max="3338" width="8.85546875" style="55" bestFit="1" customWidth="1"/>
    <col min="3339" max="3339" width="10.28515625" style="55" bestFit="1" customWidth="1"/>
    <col min="3340" max="3340" width="0" style="55" hidden="1" customWidth="1"/>
    <col min="3341" max="3341" width="12.7109375" style="55" customWidth="1"/>
    <col min="3342" max="3584" width="9.140625" style="55"/>
    <col min="3585" max="3585" width="23.7109375" style="55" bestFit="1" customWidth="1"/>
    <col min="3586" max="3586" width="18" style="55" bestFit="1" customWidth="1"/>
    <col min="3587" max="3587" width="15.42578125" style="55" bestFit="1" customWidth="1"/>
    <col min="3588" max="3588" width="0" style="55" hidden="1" customWidth="1"/>
    <col min="3589" max="3589" width="10.28515625" style="55" bestFit="1" customWidth="1"/>
    <col min="3590" max="3590" width="14" style="55" bestFit="1" customWidth="1"/>
    <col min="3591" max="3591" width="0" style="55" hidden="1" customWidth="1"/>
    <col min="3592" max="3592" width="15" style="55" bestFit="1" customWidth="1"/>
    <col min="3593" max="3593" width="0" style="55" hidden="1" customWidth="1"/>
    <col min="3594" max="3594" width="8.85546875" style="55" bestFit="1" customWidth="1"/>
    <col min="3595" max="3595" width="10.28515625" style="55" bestFit="1" customWidth="1"/>
    <col min="3596" max="3596" width="0" style="55" hidden="1" customWidth="1"/>
    <col min="3597" max="3597" width="12.7109375" style="55" customWidth="1"/>
    <col min="3598" max="3840" width="9.140625" style="55"/>
    <col min="3841" max="3841" width="23.7109375" style="55" bestFit="1" customWidth="1"/>
    <col min="3842" max="3842" width="18" style="55" bestFit="1" customWidth="1"/>
    <col min="3843" max="3843" width="15.42578125" style="55" bestFit="1" customWidth="1"/>
    <col min="3844" max="3844" width="0" style="55" hidden="1" customWidth="1"/>
    <col min="3845" max="3845" width="10.28515625" style="55" bestFit="1" customWidth="1"/>
    <col min="3846" max="3846" width="14" style="55" bestFit="1" customWidth="1"/>
    <col min="3847" max="3847" width="0" style="55" hidden="1" customWidth="1"/>
    <col min="3848" max="3848" width="15" style="55" bestFit="1" customWidth="1"/>
    <col min="3849" max="3849" width="0" style="55" hidden="1" customWidth="1"/>
    <col min="3850" max="3850" width="8.85546875" style="55" bestFit="1" customWidth="1"/>
    <col min="3851" max="3851" width="10.28515625" style="55" bestFit="1" customWidth="1"/>
    <col min="3852" max="3852" width="0" style="55" hidden="1" customWidth="1"/>
    <col min="3853" max="3853" width="12.7109375" style="55" customWidth="1"/>
    <col min="3854" max="4096" width="9.140625" style="55"/>
    <col min="4097" max="4097" width="23.7109375" style="55" bestFit="1" customWidth="1"/>
    <col min="4098" max="4098" width="18" style="55" bestFit="1" customWidth="1"/>
    <col min="4099" max="4099" width="15.42578125" style="55" bestFit="1" customWidth="1"/>
    <col min="4100" max="4100" width="0" style="55" hidden="1" customWidth="1"/>
    <col min="4101" max="4101" width="10.28515625" style="55" bestFit="1" customWidth="1"/>
    <col min="4102" max="4102" width="14" style="55" bestFit="1" customWidth="1"/>
    <col min="4103" max="4103" width="0" style="55" hidden="1" customWidth="1"/>
    <col min="4104" max="4104" width="15" style="55" bestFit="1" customWidth="1"/>
    <col min="4105" max="4105" width="0" style="55" hidden="1" customWidth="1"/>
    <col min="4106" max="4106" width="8.85546875" style="55" bestFit="1" customWidth="1"/>
    <col min="4107" max="4107" width="10.28515625" style="55" bestFit="1" customWidth="1"/>
    <col min="4108" max="4108" width="0" style="55" hidden="1" customWidth="1"/>
    <col min="4109" max="4109" width="12.7109375" style="55" customWidth="1"/>
    <col min="4110" max="4352" width="9.140625" style="55"/>
    <col min="4353" max="4353" width="23.7109375" style="55" bestFit="1" customWidth="1"/>
    <col min="4354" max="4354" width="18" style="55" bestFit="1" customWidth="1"/>
    <col min="4355" max="4355" width="15.42578125" style="55" bestFit="1" customWidth="1"/>
    <col min="4356" max="4356" width="0" style="55" hidden="1" customWidth="1"/>
    <col min="4357" max="4357" width="10.28515625" style="55" bestFit="1" customWidth="1"/>
    <col min="4358" max="4358" width="14" style="55" bestFit="1" customWidth="1"/>
    <col min="4359" max="4359" width="0" style="55" hidden="1" customWidth="1"/>
    <col min="4360" max="4360" width="15" style="55" bestFit="1" customWidth="1"/>
    <col min="4361" max="4361" width="0" style="55" hidden="1" customWidth="1"/>
    <col min="4362" max="4362" width="8.85546875" style="55" bestFit="1" customWidth="1"/>
    <col min="4363" max="4363" width="10.28515625" style="55" bestFit="1" customWidth="1"/>
    <col min="4364" max="4364" width="0" style="55" hidden="1" customWidth="1"/>
    <col min="4365" max="4365" width="12.7109375" style="55" customWidth="1"/>
    <col min="4366" max="4608" width="9.140625" style="55"/>
    <col min="4609" max="4609" width="23.7109375" style="55" bestFit="1" customWidth="1"/>
    <col min="4610" max="4610" width="18" style="55" bestFit="1" customWidth="1"/>
    <col min="4611" max="4611" width="15.42578125" style="55" bestFit="1" customWidth="1"/>
    <col min="4612" max="4612" width="0" style="55" hidden="1" customWidth="1"/>
    <col min="4613" max="4613" width="10.28515625" style="55" bestFit="1" customWidth="1"/>
    <col min="4614" max="4614" width="14" style="55" bestFit="1" customWidth="1"/>
    <col min="4615" max="4615" width="0" style="55" hidden="1" customWidth="1"/>
    <col min="4616" max="4616" width="15" style="55" bestFit="1" customWidth="1"/>
    <col min="4617" max="4617" width="0" style="55" hidden="1" customWidth="1"/>
    <col min="4618" max="4618" width="8.85546875" style="55" bestFit="1" customWidth="1"/>
    <col min="4619" max="4619" width="10.28515625" style="55" bestFit="1" customWidth="1"/>
    <col min="4620" max="4620" width="0" style="55" hidden="1" customWidth="1"/>
    <col min="4621" max="4621" width="12.7109375" style="55" customWidth="1"/>
    <col min="4622" max="4864" width="9.140625" style="55"/>
    <col min="4865" max="4865" width="23.7109375" style="55" bestFit="1" customWidth="1"/>
    <col min="4866" max="4866" width="18" style="55" bestFit="1" customWidth="1"/>
    <col min="4867" max="4867" width="15.42578125" style="55" bestFit="1" customWidth="1"/>
    <col min="4868" max="4868" width="0" style="55" hidden="1" customWidth="1"/>
    <col min="4869" max="4869" width="10.28515625" style="55" bestFit="1" customWidth="1"/>
    <col min="4870" max="4870" width="14" style="55" bestFit="1" customWidth="1"/>
    <col min="4871" max="4871" width="0" style="55" hidden="1" customWidth="1"/>
    <col min="4872" max="4872" width="15" style="55" bestFit="1" customWidth="1"/>
    <col min="4873" max="4873" width="0" style="55" hidden="1" customWidth="1"/>
    <col min="4874" max="4874" width="8.85546875" style="55" bestFit="1" customWidth="1"/>
    <col min="4875" max="4875" width="10.28515625" style="55" bestFit="1" customWidth="1"/>
    <col min="4876" max="4876" width="0" style="55" hidden="1" customWidth="1"/>
    <col min="4877" max="4877" width="12.7109375" style="55" customWidth="1"/>
    <col min="4878" max="5120" width="9.140625" style="55"/>
    <col min="5121" max="5121" width="23.7109375" style="55" bestFit="1" customWidth="1"/>
    <col min="5122" max="5122" width="18" style="55" bestFit="1" customWidth="1"/>
    <col min="5123" max="5123" width="15.42578125" style="55" bestFit="1" customWidth="1"/>
    <col min="5124" max="5124" width="0" style="55" hidden="1" customWidth="1"/>
    <col min="5125" max="5125" width="10.28515625" style="55" bestFit="1" customWidth="1"/>
    <col min="5126" max="5126" width="14" style="55" bestFit="1" customWidth="1"/>
    <col min="5127" max="5127" width="0" style="55" hidden="1" customWidth="1"/>
    <col min="5128" max="5128" width="15" style="55" bestFit="1" customWidth="1"/>
    <col min="5129" max="5129" width="0" style="55" hidden="1" customWidth="1"/>
    <col min="5130" max="5130" width="8.85546875" style="55" bestFit="1" customWidth="1"/>
    <col min="5131" max="5131" width="10.28515625" style="55" bestFit="1" customWidth="1"/>
    <col min="5132" max="5132" width="0" style="55" hidden="1" customWidth="1"/>
    <col min="5133" max="5133" width="12.7109375" style="55" customWidth="1"/>
    <col min="5134" max="5376" width="9.140625" style="55"/>
    <col min="5377" max="5377" width="23.7109375" style="55" bestFit="1" customWidth="1"/>
    <col min="5378" max="5378" width="18" style="55" bestFit="1" customWidth="1"/>
    <col min="5379" max="5379" width="15.42578125" style="55" bestFit="1" customWidth="1"/>
    <col min="5380" max="5380" width="0" style="55" hidden="1" customWidth="1"/>
    <col min="5381" max="5381" width="10.28515625" style="55" bestFit="1" customWidth="1"/>
    <col min="5382" max="5382" width="14" style="55" bestFit="1" customWidth="1"/>
    <col min="5383" max="5383" width="0" style="55" hidden="1" customWidth="1"/>
    <col min="5384" max="5384" width="15" style="55" bestFit="1" customWidth="1"/>
    <col min="5385" max="5385" width="0" style="55" hidden="1" customWidth="1"/>
    <col min="5386" max="5386" width="8.85546875" style="55" bestFit="1" customWidth="1"/>
    <col min="5387" max="5387" width="10.28515625" style="55" bestFit="1" customWidth="1"/>
    <col min="5388" max="5388" width="0" style="55" hidden="1" customWidth="1"/>
    <col min="5389" max="5389" width="12.7109375" style="55" customWidth="1"/>
    <col min="5390" max="5632" width="9.140625" style="55"/>
    <col min="5633" max="5633" width="23.7109375" style="55" bestFit="1" customWidth="1"/>
    <col min="5634" max="5634" width="18" style="55" bestFit="1" customWidth="1"/>
    <col min="5635" max="5635" width="15.42578125" style="55" bestFit="1" customWidth="1"/>
    <col min="5636" max="5636" width="0" style="55" hidden="1" customWidth="1"/>
    <col min="5637" max="5637" width="10.28515625" style="55" bestFit="1" customWidth="1"/>
    <col min="5638" max="5638" width="14" style="55" bestFit="1" customWidth="1"/>
    <col min="5639" max="5639" width="0" style="55" hidden="1" customWidth="1"/>
    <col min="5640" max="5640" width="15" style="55" bestFit="1" customWidth="1"/>
    <col min="5641" max="5641" width="0" style="55" hidden="1" customWidth="1"/>
    <col min="5642" max="5642" width="8.85546875" style="55" bestFit="1" customWidth="1"/>
    <col min="5643" max="5643" width="10.28515625" style="55" bestFit="1" customWidth="1"/>
    <col min="5644" max="5644" width="0" style="55" hidden="1" customWidth="1"/>
    <col min="5645" max="5645" width="12.7109375" style="55" customWidth="1"/>
    <col min="5646" max="5888" width="9.140625" style="55"/>
    <col min="5889" max="5889" width="23.7109375" style="55" bestFit="1" customWidth="1"/>
    <col min="5890" max="5890" width="18" style="55" bestFit="1" customWidth="1"/>
    <col min="5891" max="5891" width="15.42578125" style="55" bestFit="1" customWidth="1"/>
    <col min="5892" max="5892" width="0" style="55" hidden="1" customWidth="1"/>
    <col min="5893" max="5893" width="10.28515625" style="55" bestFit="1" customWidth="1"/>
    <col min="5894" max="5894" width="14" style="55" bestFit="1" customWidth="1"/>
    <col min="5895" max="5895" width="0" style="55" hidden="1" customWidth="1"/>
    <col min="5896" max="5896" width="15" style="55" bestFit="1" customWidth="1"/>
    <col min="5897" max="5897" width="0" style="55" hidden="1" customWidth="1"/>
    <col min="5898" max="5898" width="8.85546875" style="55" bestFit="1" customWidth="1"/>
    <col min="5899" max="5899" width="10.28515625" style="55" bestFit="1" customWidth="1"/>
    <col min="5900" max="5900" width="0" style="55" hidden="1" customWidth="1"/>
    <col min="5901" max="5901" width="12.7109375" style="55" customWidth="1"/>
    <col min="5902" max="6144" width="9.140625" style="55"/>
    <col min="6145" max="6145" width="23.7109375" style="55" bestFit="1" customWidth="1"/>
    <col min="6146" max="6146" width="18" style="55" bestFit="1" customWidth="1"/>
    <col min="6147" max="6147" width="15.42578125" style="55" bestFit="1" customWidth="1"/>
    <col min="6148" max="6148" width="0" style="55" hidden="1" customWidth="1"/>
    <col min="6149" max="6149" width="10.28515625" style="55" bestFit="1" customWidth="1"/>
    <col min="6150" max="6150" width="14" style="55" bestFit="1" customWidth="1"/>
    <col min="6151" max="6151" width="0" style="55" hidden="1" customWidth="1"/>
    <col min="6152" max="6152" width="15" style="55" bestFit="1" customWidth="1"/>
    <col min="6153" max="6153" width="0" style="55" hidden="1" customWidth="1"/>
    <col min="6154" max="6154" width="8.85546875" style="55" bestFit="1" customWidth="1"/>
    <col min="6155" max="6155" width="10.28515625" style="55" bestFit="1" customWidth="1"/>
    <col min="6156" max="6156" width="0" style="55" hidden="1" customWidth="1"/>
    <col min="6157" max="6157" width="12.7109375" style="55" customWidth="1"/>
    <col min="6158" max="6400" width="9.140625" style="55"/>
    <col min="6401" max="6401" width="23.7109375" style="55" bestFit="1" customWidth="1"/>
    <col min="6402" max="6402" width="18" style="55" bestFit="1" customWidth="1"/>
    <col min="6403" max="6403" width="15.42578125" style="55" bestFit="1" customWidth="1"/>
    <col min="6404" max="6404" width="0" style="55" hidden="1" customWidth="1"/>
    <col min="6405" max="6405" width="10.28515625" style="55" bestFit="1" customWidth="1"/>
    <col min="6406" max="6406" width="14" style="55" bestFit="1" customWidth="1"/>
    <col min="6407" max="6407" width="0" style="55" hidden="1" customWidth="1"/>
    <col min="6408" max="6408" width="15" style="55" bestFit="1" customWidth="1"/>
    <col min="6409" max="6409" width="0" style="55" hidden="1" customWidth="1"/>
    <col min="6410" max="6410" width="8.85546875" style="55" bestFit="1" customWidth="1"/>
    <col min="6411" max="6411" width="10.28515625" style="55" bestFit="1" customWidth="1"/>
    <col min="6412" max="6412" width="0" style="55" hidden="1" customWidth="1"/>
    <col min="6413" max="6413" width="12.7109375" style="55" customWidth="1"/>
    <col min="6414" max="6656" width="9.140625" style="55"/>
    <col min="6657" max="6657" width="23.7109375" style="55" bestFit="1" customWidth="1"/>
    <col min="6658" max="6658" width="18" style="55" bestFit="1" customWidth="1"/>
    <col min="6659" max="6659" width="15.42578125" style="55" bestFit="1" customWidth="1"/>
    <col min="6660" max="6660" width="0" style="55" hidden="1" customWidth="1"/>
    <col min="6661" max="6661" width="10.28515625" style="55" bestFit="1" customWidth="1"/>
    <col min="6662" max="6662" width="14" style="55" bestFit="1" customWidth="1"/>
    <col min="6663" max="6663" width="0" style="55" hidden="1" customWidth="1"/>
    <col min="6664" max="6664" width="15" style="55" bestFit="1" customWidth="1"/>
    <col min="6665" max="6665" width="0" style="55" hidden="1" customWidth="1"/>
    <col min="6666" max="6666" width="8.85546875" style="55" bestFit="1" customWidth="1"/>
    <col min="6667" max="6667" width="10.28515625" style="55" bestFit="1" customWidth="1"/>
    <col min="6668" max="6668" width="0" style="55" hidden="1" customWidth="1"/>
    <col min="6669" max="6669" width="12.7109375" style="55" customWidth="1"/>
    <col min="6670" max="6912" width="9.140625" style="55"/>
    <col min="6913" max="6913" width="23.7109375" style="55" bestFit="1" customWidth="1"/>
    <col min="6914" max="6914" width="18" style="55" bestFit="1" customWidth="1"/>
    <col min="6915" max="6915" width="15.42578125" style="55" bestFit="1" customWidth="1"/>
    <col min="6916" max="6916" width="0" style="55" hidden="1" customWidth="1"/>
    <col min="6917" max="6917" width="10.28515625" style="55" bestFit="1" customWidth="1"/>
    <col min="6918" max="6918" width="14" style="55" bestFit="1" customWidth="1"/>
    <col min="6919" max="6919" width="0" style="55" hidden="1" customWidth="1"/>
    <col min="6920" max="6920" width="15" style="55" bestFit="1" customWidth="1"/>
    <col min="6921" max="6921" width="0" style="55" hidden="1" customWidth="1"/>
    <col min="6922" max="6922" width="8.85546875" style="55" bestFit="1" customWidth="1"/>
    <col min="6923" max="6923" width="10.28515625" style="55" bestFit="1" customWidth="1"/>
    <col min="6924" max="6924" width="0" style="55" hidden="1" customWidth="1"/>
    <col min="6925" max="6925" width="12.7109375" style="55" customWidth="1"/>
    <col min="6926" max="7168" width="9.140625" style="55"/>
    <col min="7169" max="7169" width="23.7109375" style="55" bestFit="1" customWidth="1"/>
    <col min="7170" max="7170" width="18" style="55" bestFit="1" customWidth="1"/>
    <col min="7171" max="7171" width="15.42578125" style="55" bestFit="1" customWidth="1"/>
    <col min="7172" max="7172" width="0" style="55" hidden="1" customWidth="1"/>
    <col min="7173" max="7173" width="10.28515625" style="55" bestFit="1" customWidth="1"/>
    <col min="7174" max="7174" width="14" style="55" bestFit="1" customWidth="1"/>
    <col min="7175" max="7175" width="0" style="55" hidden="1" customWidth="1"/>
    <col min="7176" max="7176" width="15" style="55" bestFit="1" customWidth="1"/>
    <col min="7177" max="7177" width="0" style="55" hidden="1" customWidth="1"/>
    <col min="7178" max="7178" width="8.85546875" style="55" bestFit="1" customWidth="1"/>
    <col min="7179" max="7179" width="10.28515625" style="55" bestFit="1" customWidth="1"/>
    <col min="7180" max="7180" width="0" style="55" hidden="1" customWidth="1"/>
    <col min="7181" max="7181" width="12.7109375" style="55" customWidth="1"/>
    <col min="7182" max="7424" width="9.140625" style="55"/>
    <col min="7425" max="7425" width="23.7109375" style="55" bestFit="1" customWidth="1"/>
    <col min="7426" max="7426" width="18" style="55" bestFit="1" customWidth="1"/>
    <col min="7427" max="7427" width="15.42578125" style="55" bestFit="1" customWidth="1"/>
    <col min="7428" max="7428" width="0" style="55" hidden="1" customWidth="1"/>
    <col min="7429" max="7429" width="10.28515625" style="55" bestFit="1" customWidth="1"/>
    <col min="7430" max="7430" width="14" style="55" bestFit="1" customWidth="1"/>
    <col min="7431" max="7431" width="0" style="55" hidden="1" customWidth="1"/>
    <col min="7432" max="7432" width="15" style="55" bestFit="1" customWidth="1"/>
    <col min="7433" max="7433" width="0" style="55" hidden="1" customWidth="1"/>
    <col min="7434" max="7434" width="8.85546875" style="55" bestFit="1" customWidth="1"/>
    <col min="7435" max="7435" width="10.28515625" style="55" bestFit="1" customWidth="1"/>
    <col min="7436" max="7436" width="0" style="55" hidden="1" customWidth="1"/>
    <col min="7437" max="7437" width="12.7109375" style="55" customWidth="1"/>
    <col min="7438" max="7680" width="9.140625" style="55"/>
    <col min="7681" max="7681" width="23.7109375" style="55" bestFit="1" customWidth="1"/>
    <col min="7682" max="7682" width="18" style="55" bestFit="1" customWidth="1"/>
    <col min="7683" max="7683" width="15.42578125" style="55" bestFit="1" customWidth="1"/>
    <col min="7684" max="7684" width="0" style="55" hidden="1" customWidth="1"/>
    <col min="7685" max="7685" width="10.28515625" style="55" bestFit="1" customWidth="1"/>
    <col min="7686" max="7686" width="14" style="55" bestFit="1" customWidth="1"/>
    <col min="7687" max="7687" width="0" style="55" hidden="1" customWidth="1"/>
    <col min="7688" max="7688" width="15" style="55" bestFit="1" customWidth="1"/>
    <col min="7689" max="7689" width="0" style="55" hidden="1" customWidth="1"/>
    <col min="7690" max="7690" width="8.85546875" style="55" bestFit="1" customWidth="1"/>
    <col min="7691" max="7691" width="10.28515625" style="55" bestFit="1" customWidth="1"/>
    <col min="7692" max="7692" width="0" style="55" hidden="1" customWidth="1"/>
    <col min="7693" max="7693" width="12.7109375" style="55" customWidth="1"/>
    <col min="7694" max="7936" width="9.140625" style="55"/>
    <col min="7937" max="7937" width="23.7109375" style="55" bestFit="1" customWidth="1"/>
    <col min="7938" max="7938" width="18" style="55" bestFit="1" customWidth="1"/>
    <col min="7939" max="7939" width="15.42578125" style="55" bestFit="1" customWidth="1"/>
    <col min="7940" max="7940" width="0" style="55" hidden="1" customWidth="1"/>
    <col min="7941" max="7941" width="10.28515625" style="55" bestFit="1" customWidth="1"/>
    <col min="7942" max="7942" width="14" style="55" bestFit="1" customWidth="1"/>
    <col min="7943" max="7943" width="0" style="55" hidden="1" customWidth="1"/>
    <col min="7944" max="7944" width="15" style="55" bestFit="1" customWidth="1"/>
    <col min="7945" max="7945" width="0" style="55" hidden="1" customWidth="1"/>
    <col min="7946" max="7946" width="8.85546875" style="55" bestFit="1" customWidth="1"/>
    <col min="7947" max="7947" width="10.28515625" style="55" bestFit="1" customWidth="1"/>
    <col min="7948" max="7948" width="0" style="55" hidden="1" customWidth="1"/>
    <col min="7949" max="7949" width="12.7109375" style="55" customWidth="1"/>
    <col min="7950" max="8192" width="9.140625" style="55"/>
    <col min="8193" max="8193" width="23.7109375" style="55" bestFit="1" customWidth="1"/>
    <col min="8194" max="8194" width="18" style="55" bestFit="1" customWidth="1"/>
    <col min="8195" max="8195" width="15.42578125" style="55" bestFit="1" customWidth="1"/>
    <col min="8196" max="8196" width="0" style="55" hidden="1" customWidth="1"/>
    <col min="8197" max="8197" width="10.28515625" style="55" bestFit="1" customWidth="1"/>
    <col min="8198" max="8198" width="14" style="55" bestFit="1" customWidth="1"/>
    <col min="8199" max="8199" width="0" style="55" hidden="1" customWidth="1"/>
    <col min="8200" max="8200" width="15" style="55" bestFit="1" customWidth="1"/>
    <col min="8201" max="8201" width="0" style="55" hidden="1" customWidth="1"/>
    <col min="8202" max="8202" width="8.85546875" style="55" bestFit="1" customWidth="1"/>
    <col min="8203" max="8203" width="10.28515625" style="55" bestFit="1" customWidth="1"/>
    <col min="8204" max="8204" width="0" style="55" hidden="1" customWidth="1"/>
    <col min="8205" max="8205" width="12.7109375" style="55" customWidth="1"/>
    <col min="8206" max="8448" width="9.140625" style="55"/>
    <col min="8449" max="8449" width="23.7109375" style="55" bestFit="1" customWidth="1"/>
    <col min="8450" max="8450" width="18" style="55" bestFit="1" customWidth="1"/>
    <col min="8451" max="8451" width="15.42578125" style="55" bestFit="1" customWidth="1"/>
    <col min="8452" max="8452" width="0" style="55" hidden="1" customWidth="1"/>
    <col min="8453" max="8453" width="10.28515625" style="55" bestFit="1" customWidth="1"/>
    <col min="8454" max="8454" width="14" style="55" bestFit="1" customWidth="1"/>
    <col min="8455" max="8455" width="0" style="55" hidden="1" customWidth="1"/>
    <col min="8456" max="8456" width="15" style="55" bestFit="1" customWidth="1"/>
    <col min="8457" max="8457" width="0" style="55" hidden="1" customWidth="1"/>
    <col min="8458" max="8458" width="8.85546875" style="55" bestFit="1" customWidth="1"/>
    <col min="8459" max="8459" width="10.28515625" style="55" bestFit="1" customWidth="1"/>
    <col min="8460" max="8460" width="0" style="55" hidden="1" customWidth="1"/>
    <col min="8461" max="8461" width="12.7109375" style="55" customWidth="1"/>
    <col min="8462" max="8704" width="9.140625" style="55"/>
    <col min="8705" max="8705" width="23.7109375" style="55" bestFit="1" customWidth="1"/>
    <col min="8706" max="8706" width="18" style="55" bestFit="1" customWidth="1"/>
    <col min="8707" max="8707" width="15.42578125" style="55" bestFit="1" customWidth="1"/>
    <col min="8708" max="8708" width="0" style="55" hidden="1" customWidth="1"/>
    <col min="8709" max="8709" width="10.28515625" style="55" bestFit="1" customWidth="1"/>
    <col min="8710" max="8710" width="14" style="55" bestFit="1" customWidth="1"/>
    <col min="8711" max="8711" width="0" style="55" hidden="1" customWidth="1"/>
    <col min="8712" max="8712" width="15" style="55" bestFit="1" customWidth="1"/>
    <col min="8713" max="8713" width="0" style="55" hidden="1" customWidth="1"/>
    <col min="8714" max="8714" width="8.85546875" style="55" bestFit="1" customWidth="1"/>
    <col min="8715" max="8715" width="10.28515625" style="55" bestFit="1" customWidth="1"/>
    <col min="8716" max="8716" width="0" style="55" hidden="1" customWidth="1"/>
    <col min="8717" max="8717" width="12.7109375" style="55" customWidth="1"/>
    <col min="8718" max="8960" width="9.140625" style="55"/>
    <col min="8961" max="8961" width="23.7109375" style="55" bestFit="1" customWidth="1"/>
    <col min="8962" max="8962" width="18" style="55" bestFit="1" customWidth="1"/>
    <col min="8963" max="8963" width="15.42578125" style="55" bestFit="1" customWidth="1"/>
    <col min="8964" max="8964" width="0" style="55" hidden="1" customWidth="1"/>
    <col min="8965" max="8965" width="10.28515625" style="55" bestFit="1" customWidth="1"/>
    <col min="8966" max="8966" width="14" style="55" bestFit="1" customWidth="1"/>
    <col min="8967" max="8967" width="0" style="55" hidden="1" customWidth="1"/>
    <col min="8968" max="8968" width="15" style="55" bestFit="1" customWidth="1"/>
    <col min="8969" max="8969" width="0" style="55" hidden="1" customWidth="1"/>
    <col min="8970" max="8970" width="8.85546875" style="55" bestFit="1" customWidth="1"/>
    <col min="8971" max="8971" width="10.28515625" style="55" bestFit="1" customWidth="1"/>
    <col min="8972" max="8972" width="0" style="55" hidden="1" customWidth="1"/>
    <col min="8973" max="8973" width="12.7109375" style="55" customWidth="1"/>
    <col min="8974" max="9216" width="9.140625" style="55"/>
    <col min="9217" max="9217" width="23.7109375" style="55" bestFit="1" customWidth="1"/>
    <col min="9218" max="9218" width="18" style="55" bestFit="1" customWidth="1"/>
    <col min="9219" max="9219" width="15.42578125" style="55" bestFit="1" customWidth="1"/>
    <col min="9220" max="9220" width="0" style="55" hidden="1" customWidth="1"/>
    <col min="9221" max="9221" width="10.28515625" style="55" bestFit="1" customWidth="1"/>
    <col min="9222" max="9222" width="14" style="55" bestFit="1" customWidth="1"/>
    <col min="9223" max="9223" width="0" style="55" hidden="1" customWidth="1"/>
    <col min="9224" max="9224" width="15" style="55" bestFit="1" customWidth="1"/>
    <col min="9225" max="9225" width="0" style="55" hidden="1" customWidth="1"/>
    <col min="9226" max="9226" width="8.85546875" style="55" bestFit="1" customWidth="1"/>
    <col min="9227" max="9227" width="10.28515625" style="55" bestFit="1" customWidth="1"/>
    <col min="9228" max="9228" width="0" style="55" hidden="1" customWidth="1"/>
    <col min="9229" max="9229" width="12.7109375" style="55" customWidth="1"/>
    <col min="9230" max="9472" width="9.140625" style="55"/>
    <col min="9473" max="9473" width="23.7109375" style="55" bestFit="1" customWidth="1"/>
    <col min="9474" max="9474" width="18" style="55" bestFit="1" customWidth="1"/>
    <col min="9475" max="9475" width="15.42578125" style="55" bestFit="1" customWidth="1"/>
    <col min="9476" max="9476" width="0" style="55" hidden="1" customWidth="1"/>
    <col min="9477" max="9477" width="10.28515625" style="55" bestFit="1" customWidth="1"/>
    <col min="9478" max="9478" width="14" style="55" bestFit="1" customWidth="1"/>
    <col min="9479" max="9479" width="0" style="55" hidden="1" customWidth="1"/>
    <col min="9480" max="9480" width="15" style="55" bestFit="1" customWidth="1"/>
    <col min="9481" max="9481" width="0" style="55" hidden="1" customWidth="1"/>
    <col min="9482" max="9482" width="8.85546875" style="55" bestFit="1" customWidth="1"/>
    <col min="9483" max="9483" width="10.28515625" style="55" bestFit="1" customWidth="1"/>
    <col min="9484" max="9484" width="0" style="55" hidden="1" customWidth="1"/>
    <col min="9485" max="9485" width="12.7109375" style="55" customWidth="1"/>
    <col min="9486" max="9728" width="9.140625" style="55"/>
    <col min="9729" max="9729" width="23.7109375" style="55" bestFit="1" customWidth="1"/>
    <col min="9730" max="9730" width="18" style="55" bestFit="1" customWidth="1"/>
    <col min="9731" max="9731" width="15.42578125" style="55" bestFit="1" customWidth="1"/>
    <col min="9732" max="9732" width="0" style="55" hidden="1" customWidth="1"/>
    <col min="9733" max="9733" width="10.28515625" style="55" bestFit="1" customWidth="1"/>
    <col min="9734" max="9734" width="14" style="55" bestFit="1" customWidth="1"/>
    <col min="9735" max="9735" width="0" style="55" hidden="1" customWidth="1"/>
    <col min="9736" max="9736" width="15" style="55" bestFit="1" customWidth="1"/>
    <col min="9737" max="9737" width="0" style="55" hidden="1" customWidth="1"/>
    <col min="9738" max="9738" width="8.85546875" style="55" bestFit="1" customWidth="1"/>
    <col min="9739" max="9739" width="10.28515625" style="55" bestFit="1" customWidth="1"/>
    <col min="9740" max="9740" width="0" style="55" hidden="1" customWidth="1"/>
    <col min="9741" max="9741" width="12.7109375" style="55" customWidth="1"/>
    <col min="9742" max="9984" width="9.140625" style="55"/>
    <col min="9985" max="9985" width="23.7109375" style="55" bestFit="1" customWidth="1"/>
    <col min="9986" max="9986" width="18" style="55" bestFit="1" customWidth="1"/>
    <col min="9987" max="9987" width="15.42578125" style="55" bestFit="1" customWidth="1"/>
    <col min="9988" max="9988" width="0" style="55" hidden="1" customWidth="1"/>
    <col min="9989" max="9989" width="10.28515625" style="55" bestFit="1" customWidth="1"/>
    <col min="9990" max="9990" width="14" style="55" bestFit="1" customWidth="1"/>
    <col min="9991" max="9991" width="0" style="55" hidden="1" customWidth="1"/>
    <col min="9992" max="9992" width="15" style="55" bestFit="1" customWidth="1"/>
    <col min="9993" max="9993" width="0" style="55" hidden="1" customWidth="1"/>
    <col min="9994" max="9994" width="8.85546875" style="55" bestFit="1" customWidth="1"/>
    <col min="9995" max="9995" width="10.28515625" style="55" bestFit="1" customWidth="1"/>
    <col min="9996" max="9996" width="0" style="55" hidden="1" customWidth="1"/>
    <col min="9997" max="9997" width="12.7109375" style="55" customWidth="1"/>
    <col min="9998" max="10240" width="9.140625" style="55"/>
    <col min="10241" max="10241" width="23.7109375" style="55" bestFit="1" customWidth="1"/>
    <col min="10242" max="10242" width="18" style="55" bestFit="1" customWidth="1"/>
    <col min="10243" max="10243" width="15.42578125" style="55" bestFit="1" customWidth="1"/>
    <col min="10244" max="10244" width="0" style="55" hidden="1" customWidth="1"/>
    <col min="10245" max="10245" width="10.28515625" style="55" bestFit="1" customWidth="1"/>
    <col min="10246" max="10246" width="14" style="55" bestFit="1" customWidth="1"/>
    <col min="10247" max="10247" width="0" style="55" hidden="1" customWidth="1"/>
    <col min="10248" max="10248" width="15" style="55" bestFit="1" customWidth="1"/>
    <col min="10249" max="10249" width="0" style="55" hidden="1" customWidth="1"/>
    <col min="10250" max="10250" width="8.85546875" style="55" bestFit="1" customWidth="1"/>
    <col min="10251" max="10251" width="10.28515625" style="55" bestFit="1" customWidth="1"/>
    <col min="10252" max="10252" width="0" style="55" hidden="1" customWidth="1"/>
    <col min="10253" max="10253" width="12.7109375" style="55" customWidth="1"/>
    <col min="10254" max="10496" width="9.140625" style="55"/>
    <col min="10497" max="10497" width="23.7109375" style="55" bestFit="1" customWidth="1"/>
    <col min="10498" max="10498" width="18" style="55" bestFit="1" customWidth="1"/>
    <col min="10499" max="10499" width="15.42578125" style="55" bestFit="1" customWidth="1"/>
    <col min="10500" max="10500" width="0" style="55" hidden="1" customWidth="1"/>
    <col min="10501" max="10501" width="10.28515625" style="55" bestFit="1" customWidth="1"/>
    <col min="10502" max="10502" width="14" style="55" bestFit="1" customWidth="1"/>
    <col min="10503" max="10503" width="0" style="55" hidden="1" customWidth="1"/>
    <col min="10504" max="10504" width="15" style="55" bestFit="1" customWidth="1"/>
    <col min="10505" max="10505" width="0" style="55" hidden="1" customWidth="1"/>
    <col min="10506" max="10506" width="8.85546875" style="55" bestFit="1" customWidth="1"/>
    <col min="10507" max="10507" width="10.28515625" style="55" bestFit="1" customWidth="1"/>
    <col min="10508" max="10508" width="0" style="55" hidden="1" customWidth="1"/>
    <col min="10509" max="10509" width="12.7109375" style="55" customWidth="1"/>
    <col min="10510" max="10752" width="9.140625" style="55"/>
    <col min="10753" max="10753" width="23.7109375" style="55" bestFit="1" customWidth="1"/>
    <col min="10754" max="10754" width="18" style="55" bestFit="1" customWidth="1"/>
    <col min="10755" max="10755" width="15.42578125" style="55" bestFit="1" customWidth="1"/>
    <col min="10756" max="10756" width="0" style="55" hidden="1" customWidth="1"/>
    <col min="10757" max="10757" width="10.28515625" style="55" bestFit="1" customWidth="1"/>
    <col min="10758" max="10758" width="14" style="55" bestFit="1" customWidth="1"/>
    <col min="10759" max="10759" width="0" style="55" hidden="1" customWidth="1"/>
    <col min="10760" max="10760" width="15" style="55" bestFit="1" customWidth="1"/>
    <col min="10761" max="10761" width="0" style="55" hidden="1" customWidth="1"/>
    <col min="10762" max="10762" width="8.85546875" style="55" bestFit="1" customWidth="1"/>
    <col min="10763" max="10763" width="10.28515625" style="55" bestFit="1" customWidth="1"/>
    <col min="10764" max="10764" width="0" style="55" hidden="1" customWidth="1"/>
    <col min="10765" max="10765" width="12.7109375" style="55" customWidth="1"/>
    <col min="10766" max="11008" width="9.140625" style="55"/>
    <col min="11009" max="11009" width="23.7109375" style="55" bestFit="1" customWidth="1"/>
    <col min="11010" max="11010" width="18" style="55" bestFit="1" customWidth="1"/>
    <col min="11011" max="11011" width="15.42578125" style="55" bestFit="1" customWidth="1"/>
    <col min="11012" max="11012" width="0" style="55" hidden="1" customWidth="1"/>
    <col min="11013" max="11013" width="10.28515625" style="55" bestFit="1" customWidth="1"/>
    <col min="11014" max="11014" width="14" style="55" bestFit="1" customWidth="1"/>
    <col min="11015" max="11015" width="0" style="55" hidden="1" customWidth="1"/>
    <col min="11016" max="11016" width="15" style="55" bestFit="1" customWidth="1"/>
    <col min="11017" max="11017" width="0" style="55" hidden="1" customWidth="1"/>
    <col min="11018" max="11018" width="8.85546875" style="55" bestFit="1" customWidth="1"/>
    <col min="11019" max="11019" width="10.28515625" style="55" bestFit="1" customWidth="1"/>
    <col min="11020" max="11020" width="0" style="55" hidden="1" customWidth="1"/>
    <col min="11021" max="11021" width="12.7109375" style="55" customWidth="1"/>
    <col min="11022" max="11264" width="9.140625" style="55"/>
    <col min="11265" max="11265" width="23.7109375" style="55" bestFit="1" customWidth="1"/>
    <col min="11266" max="11266" width="18" style="55" bestFit="1" customWidth="1"/>
    <col min="11267" max="11267" width="15.42578125" style="55" bestFit="1" customWidth="1"/>
    <col min="11268" max="11268" width="0" style="55" hidden="1" customWidth="1"/>
    <col min="11269" max="11269" width="10.28515625" style="55" bestFit="1" customWidth="1"/>
    <col min="11270" max="11270" width="14" style="55" bestFit="1" customWidth="1"/>
    <col min="11271" max="11271" width="0" style="55" hidden="1" customWidth="1"/>
    <col min="11272" max="11272" width="15" style="55" bestFit="1" customWidth="1"/>
    <col min="11273" max="11273" width="0" style="55" hidden="1" customWidth="1"/>
    <col min="11274" max="11274" width="8.85546875" style="55" bestFit="1" customWidth="1"/>
    <col min="11275" max="11275" width="10.28515625" style="55" bestFit="1" customWidth="1"/>
    <col min="11276" max="11276" width="0" style="55" hidden="1" customWidth="1"/>
    <col min="11277" max="11277" width="12.7109375" style="55" customWidth="1"/>
    <col min="11278" max="11520" width="9.140625" style="55"/>
    <col min="11521" max="11521" width="23.7109375" style="55" bestFit="1" customWidth="1"/>
    <col min="11522" max="11522" width="18" style="55" bestFit="1" customWidth="1"/>
    <col min="11523" max="11523" width="15.42578125" style="55" bestFit="1" customWidth="1"/>
    <col min="11524" max="11524" width="0" style="55" hidden="1" customWidth="1"/>
    <col min="11525" max="11525" width="10.28515625" style="55" bestFit="1" customWidth="1"/>
    <col min="11526" max="11526" width="14" style="55" bestFit="1" customWidth="1"/>
    <col min="11527" max="11527" width="0" style="55" hidden="1" customWidth="1"/>
    <col min="11528" max="11528" width="15" style="55" bestFit="1" customWidth="1"/>
    <col min="11529" max="11529" width="0" style="55" hidden="1" customWidth="1"/>
    <col min="11530" max="11530" width="8.85546875" style="55" bestFit="1" customWidth="1"/>
    <col min="11531" max="11531" width="10.28515625" style="55" bestFit="1" customWidth="1"/>
    <col min="11532" max="11532" width="0" style="55" hidden="1" customWidth="1"/>
    <col min="11533" max="11533" width="12.7109375" style="55" customWidth="1"/>
    <col min="11534" max="11776" width="9.140625" style="55"/>
    <col min="11777" max="11777" width="23.7109375" style="55" bestFit="1" customWidth="1"/>
    <col min="11778" max="11778" width="18" style="55" bestFit="1" customWidth="1"/>
    <col min="11779" max="11779" width="15.42578125" style="55" bestFit="1" customWidth="1"/>
    <col min="11780" max="11780" width="0" style="55" hidden="1" customWidth="1"/>
    <col min="11781" max="11781" width="10.28515625" style="55" bestFit="1" customWidth="1"/>
    <col min="11782" max="11782" width="14" style="55" bestFit="1" customWidth="1"/>
    <col min="11783" max="11783" width="0" style="55" hidden="1" customWidth="1"/>
    <col min="11784" max="11784" width="15" style="55" bestFit="1" customWidth="1"/>
    <col min="11785" max="11785" width="0" style="55" hidden="1" customWidth="1"/>
    <col min="11786" max="11786" width="8.85546875" style="55" bestFit="1" customWidth="1"/>
    <col min="11787" max="11787" width="10.28515625" style="55" bestFit="1" customWidth="1"/>
    <col min="11788" max="11788" width="0" style="55" hidden="1" customWidth="1"/>
    <col min="11789" max="11789" width="12.7109375" style="55" customWidth="1"/>
    <col min="11790" max="12032" width="9.140625" style="55"/>
    <col min="12033" max="12033" width="23.7109375" style="55" bestFit="1" customWidth="1"/>
    <col min="12034" max="12034" width="18" style="55" bestFit="1" customWidth="1"/>
    <col min="12035" max="12035" width="15.42578125" style="55" bestFit="1" customWidth="1"/>
    <col min="12036" max="12036" width="0" style="55" hidden="1" customWidth="1"/>
    <col min="12037" max="12037" width="10.28515625" style="55" bestFit="1" customWidth="1"/>
    <col min="12038" max="12038" width="14" style="55" bestFit="1" customWidth="1"/>
    <col min="12039" max="12039" width="0" style="55" hidden="1" customWidth="1"/>
    <col min="12040" max="12040" width="15" style="55" bestFit="1" customWidth="1"/>
    <col min="12041" max="12041" width="0" style="55" hidden="1" customWidth="1"/>
    <col min="12042" max="12042" width="8.85546875" style="55" bestFit="1" customWidth="1"/>
    <col min="12043" max="12043" width="10.28515625" style="55" bestFit="1" customWidth="1"/>
    <col min="12044" max="12044" width="0" style="55" hidden="1" customWidth="1"/>
    <col min="12045" max="12045" width="12.7109375" style="55" customWidth="1"/>
    <col min="12046" max="12288" width="9.140625" style="55"/>
    <col min="12289" max="12289" width="23.7109375" style="55" bestFit="1" customWidth="1"/>
    <col min="12290" max="12290" width="18" style="55" bestFit="1" customWidth="1"/>
    <col min="12291" max="12291" width="15.42578125" style="55" bestFit="1" customWidth="1"/>
    <col min="12292" max="12292" width="0" style="55" hidden="1" customWidth="1"/>
    <col min="12293" max="12293" width="10.28515625" style="55" bestFit="1" customWidth="1"/>
    <col min="12294" max="12294" width="14" style="55" bestFit="1" customWidth="1"/>
    <col min="12295" max="12295" width="0" style="55" hidden="1" customWidth="1"/>
    <col min="12296" max="12296" width="15" style="55" bestFit="1" customWidth="1"/>
    <col min="12297" max="12297" width="0" style="55" hidden="1" customWidth="1"/>
    <col min="12298" max="12298" width="8.85546875" style="55" bestFit="1" customWidth="1"/>
    <col min="12299" max="12299" width="10.28515625" style="55" bestFit="1" customWidth="1"/>
    <col min="12300" max="12300" width="0" style="55" hidden="1" customWidth="1"/>
    <col min="12301" max="12301" width="12.7109375" style="55" customWidth="1"/>
    <col min="12302" max="12544" width="9.140625" style="55"/>
    <col min="12545" max="12545" width="23.7109375" style="55" bestFit="1" customWidth="1"/>
    <col min="12546" max="12546" width="18" style="55" bestFit="1" customWidth="1"/>
    <col min="12547" max="12547" width="15.42578125" style="55" bestFit="1" customWidth="1"/>
    <col min="12548" max="12548" width="0" style="55" hidden="1" customWidth="1"/>
    <col min="12549" max="12549" width="10.28515625" style="55" bestFit="1" customWidth="1"/>
    <col min="12550" max="12550" width="14" style="55" bestFit="1" customWidth="1"/>
    <col min="12551" max="12551" width="0" style="55" hidden="1" customWidth="1"/>
    <col min="12552" max="12552" width="15" style="55" bestFit="1" customWidth="1"/>
    <col min="12553" max="12553" width="0" style="55" hidden="1" customWidth="1"/>
    <col min="12554" max="12554" width="8.85546875" style="55" bestFit="1" customWidth="1"/>
    <col min="12555" max="12555" width="10.28515625" style="55" bestFit="1" customWidth="1"/>
    <col min="12556" max="12556" width="0" style="55" hidden="1" customWidth="1"/>
    <col min="12557" max="12557" width="12.7109375" style="55" customWidth="1"/>
    <col min="12558" max="12800" width="9.140625" style="55"/>
    <col min="12801" max="12801" width="23.7109375" style="55" bestFit="1" customWidth="1"/>
    <col min="12802" max="12802" width="18" style="55" bestFit="1" customWidth="1"/>
    <col min="12803" max="12803" width="15.42578125" style="55" bestFit="1" customWidth="1"/>
    <col min="12804" max="12804" width="0" style="55" hidden="1" customWidth="1"/>
    <col min="12805" max="12805" width="10.28515625" style="55" bestFit="1" customWidth="1"/>
    <col min="12806" max="12806" width="14" style="55" bestFit="1" customWidth="1"/>
    <col min="12807" max="12807" width="0" style="55" hidden="1" customWidth="1"/>
    <col min="12808" max="12808" width="15" style="55" bestFit="1" customWidth="1"/>
    <col min="12809" max="12809" width="0" style="55" hidden="1" customWidth="1"/>
    <col min="12810" max="12810" width="8.85546875" style="55" bestFit="1" customWidth="1"/>
    <col min="12811" max="12811" width="10.28515625" style="55" bestFit="1" customWidth="1"/>
    <col min="12812" max="12812" width="0" style="55" hidden="1" customWidth="1"/>
    <col min="12813" max="12813" width="12.7109375" style="55" customWidth="1"/>
    <col min="12814" max="13056" width="9.140625" style="55"/>
    <col min="13057" max="13057" width="23.7109375" style="55" bestFit="1" customWidth="1"/>
    <col min="13058" max="13058" width="18" style="55" bestFit="1" customWidth="1"/>
    <col min="13059" max="13059" width="15.42578125" style="55" bestFit="1" customWidth="1"/>
    <col min="13060" max="13060" width="0" style="55" hidden="1" customWidth="1"/>
    <col min="13061" max="13061" width="10.28515625" style="55" bestFit="1" customWidth="1"/>
    <col min="13062" max="13062" width="14" style="55" bestFit="1" customWidth="1"/>
    <col min="13063" max="13063" width="0" style="55" hidden="1" customWidth="1"/>
    <col min="13064" max="13064" width="15" style="55" bestFit="1" customWidth="1"/>
    <col min="13065" max="13065" width="0" style="55" hidden="1" customWidth="1"/>
    <col min="13066" max="13066" width="8.85546875" style="55" bestFit="1" customWidth="1"/>
    <col min="13067" max="13067" width="10.28515625" style="55" bestFit="1" customWidth="1"/>
    <col min="13068" max="13068" width="0" style="55" hidden="1" customWidth="1"/>
    <col min="13069" max="13069" width="12.7109375" style="55" customWidth="1"/>
    <col min="13070" max="13312" width="9.140625" style="55"/>
    <col min="13313" max="13313" width="23.7109375" style="55" bestFit="1" customWidth="1"/>
    <col min="13314" max="13314" width="18" style="55" bestFit="1" customWidth="1"/>
    <col min="13315" max="13315" width="15.42578125" style="55" bestFit="1" customWidth="1"/>
    <col min="13316" max="13316" width="0" style="55" hidden="1" customWidth="1"/>
    <col min="13317" max="13317" width="10.28515625" style="55" bestFit="1" customWidth="1"/>
    <col min="13318" max="13318" width="14" style="55" bestFit="1" customWidth="1"/>
    <col min="13319" max="13319" width="0" style="55" hidden="1" customWidth="1"/>
    <col min="13320" max="13320" width="15" style="55" bestFit="1" customWidth="1"/>
    <col min="13321" max="13321" width="0" style="55" hidden="1" customWidth="1"/>
    <col min="13322" max="13322" width="8.85546875" style="55" bestFit="1" customWidth="1"/>
    <col min="13323" max="13323" width="10.28515625" style="55" bestFit="1" customWidth="1"/>
    <col min="13324" max="13324" width="0" style="55" hidden="1" customWidth="1"/>
    <col min="13325" max="13325" width="12.7109375" style="55" customWidth="1"/>
    <col min="13326" max="13568" width="9.140625" style="55"/>
    <col min="13569" max="13569" width="23.7109375" style="55" bestFit="1" customWidth="1"/>
    <col min="13570" max="13570" width="18" style="55" bestFit="1" customWidth="1"/>
    <col min="13571" max="13571" width="15.42578125" style="55" bestFit="1" customWidth="1"/>
    <col min="13572" max="13572" width="0" style="55" hidden="1" customWidth="1"/>
    <col min="13573" max="13573" width="10.28515625" style="55" bestFit="1" customWidth="1"/>
    <col min="13574" max="13574" width="14" style="55" bestFit="1" customWidth="1"/>
    <col min="13575" max="13575" width="0" style="55" hidden="1" customWidth="1"/>
    <col min="13576" max="13576" width="15" style="55" bestFit="1" customWidth="1"/>
    <col min="13577" max="13577" width="0" style="55" hidden="1" customWidth="1"/>
    <col min="13578" max="13578" width="8.85546875" style="55" bestFit="1" customWidth="1"/>
    <col min="13579" max="13579" width="10.28515625" style="55" bestFit="1" customWidth="1"/>
    <col min="13580" max="13580" width="0" style="55" hidden="1" customWidth="1"/>
    <col min="13581" max="13581" width="12.7109375" style="55" customWidth="1"/>
    <col min="13582" max="13824" width="9.140625" style="55"/>
    <col min="13825" max="13825" width="23.7109375" style="55" bestFit="1" customWidth="1"/>
    <col min="13826" max="13826" width="18" style="55" bestFit="1" customWidth="1"/>
    <col min="13827" max="13827" width="15.42578125" style="55" bestFit="1" customWidth="1"/>
    <col min="13828" max="13828" width="0" style="55" hidden="1" customWidth="1"/>
    <col min="13829" max="13829" width="10.28515625" style="55" bestFit="1" customWidth="1"/>
    <col min="13830" max="13830" width="14" style="55" bestFit="1" customWidth="1"/>
    <col min="13831" max="13831" width="0" style="55" hidden="1" customWidth="1"/>
    <col min="13832" max="13832" width="15" style="55" bestFit="1" customWidth="1"/>
    <col min="13833" max="13833" width="0" style="55" hidden="1" customWidth="1"/>
    <col min="13834" max="13834" width="8.85546875" style="55" bestFit="1" customWidth="1"/>
    <col min="13835" max="13835" width="10.28515625" style="55" bestFit="1" customWidth="1"/>
    <col min="13836" max="13836" width="0" style="55" hidden="1" customWidth="1"/>
    <col min="13837" max="13837" width="12.7109375" style="55" customWidth="1"/>
    <col min="13838" max="14080" width="9.140625" style="55"/>
    <col min="14081" max="14081" width="23.7109375" style="55" bestFit="1" customWidth="1"/>
    <col min="14082" max="14082" width="18" style="55" bestFit="1" customWidth="1"/>
    <col min="14083" max="14083" width="15.42578125" style="55" bestFit="1" customWidth="1"/>
    <col min="14084" max="14084" width="0" style="55" hidden="1" customWidth="1"/>
    <col min="14085" max="14085" width="10.28515625" style="55" bestFit="1" customWidth="1"/>
    <col min="14086" max="14086" width="14" style="55" bestFit="1" customWidth="1"/>
    <col min="14087" max="14087" width="0" style="55" hidden="1" customWidth="1"/>
    <col min="14088" max="14088" width="15" style="55" bestFit="1" customWidth="1"/>
    <col min="14089" max="14089" width="0" style="55" hidden="1" customWidth="1"/>
    <col min="14090" max="14090" width="8.85546875" style="55" bestFit="1" customWidth="1"/>
    <col min="14091" max="14091" width="10.28515625" style="55" bestFit="1" customWidth="1"/>
    <col min="14092" max="14092" width="0" style="55" hidden="1" customWidth="1"/>
    <col min="14093" max="14093" width="12.7109375" style="55" customWidth="1"/>
    <col min="14094" max="14336" width="9.140625" style="55"/>
    <col min="14337" max="14337" width="23.7109375" style="55" bestFit="1" customWidth="1"/>
    <col min="14338" max="14338" width="18" style="55" bestFit="1" customWidth="1"/>
    <col min="14339" max="14339" width="15.42578125" style="55" bestFit="1" customWidth="1"/>
    <col min="14340" max="14340" width="0" style="55" hidden="1" customWidth="1"/>
    <col min="14341" max="14341" width="10.28515625" style="55" bestFit="1" customWidth="1"/>
    <col min="14342" max="14342" width="14" style="55" bestFit="1" customWidth="1"/>
    <col min="14343" max="14343" width="0" style="55" hidden="1" customWidth="1"/>
    <col min="14344" max="14344" width="15" style="55" bestFit="1" customWidth="1"/>
    <col min="14345" max="14345" width="0" style="55" hidden="1" customWidth="1"/>
    <col min="14346" max="14346" width="8.85546875" style="55" bestFit="1" customWidth="1"/>
    <col min="14347" max="14347" width="10.28515625" style="55" bestFit="1" customWidth="1"/>
    <col min="14348" max="14348" width="0" style="55" hidden="1" customWidth="1"/>
    <col min="14349" max="14349" width="12.7109375" style="55" customWidth="1"/>
    <col min="14350" max="14592" width="9.140625" style="55"/>
    <col min="14593" max="14593" width="23.7109375" style="55" bestFit="1" customWidth="1"/>
    <col min="14594" max="14594" width="18" style="55" bestFit="1" customWidth="1"/>
    <col min="14595" max="14595" width="15.42578125" style="55" bestFit="1" customWidth="1"/>
    <col min="14596" max="14596" width="0" style="55" hidden="1" customWidth="1"/>
    <col min="14597" max="14597" width="10.28515625" style="55" bestFit="1" customWidth="1"/>
    <col min="14598" max="14598" width="14" style="55" bestFit="1" customWidth="1"/>
    <col min="14599" max="14599" width="0" style="55" hidden="1" customWidth="1"/>
    <col min="14600" max="14600" width="15" style="55" bestFit="1" customWidth="1"/>
    <col min="14601" max="14601" width="0" style="55" hidden="1" customWidth="1"/>
    <col min="14602" max="14602" width="8.85546875" style="55" bestFit="1" customWidth="1"/>
    <col min="14603" max="14603" width="10.28515625" style="55" bestFit="1" customWidth="1"/>
    <col min="14604" max="14604" width="0" style="55" hidden="1" customWidth="1"/>
    <col min="14605" max="14605" width="12.7109375" style="55" customWidth="1"/>
    <col min="14606" max="14848" width="9.140625" style="55"/>
    <col min="14849" max="14849" width="23.7109375" style="55" bestFit="1" customWidth="1"/>
    <col min="14850" max="14850" width="18" style="55" bestFit="1" customWidth="1"/>
    <col min="14851" max="14851" width="15.42578125" style="55" bestFit="1" customWidth="1"/>
    <col min="14852" max="14852" width="0" style="55" hidden="1" customWidth="1"/>
    <col min="14853" max="14853" width="10.28515625" style="55" bestFit="1" customWidth="1"/>
    <col min="14854" max="14854" width="14" style="55" bestFit="1" customWidth="1"/>
    <col min="14855" max="14855" width="0" style="55" hidden="1" customWidth="1"/>
    <col min="14856" max="14856" width="15" style="55" bestFit="1" customWidth="1"/>
    <col min="14857" max="14857" width="0" style="55" hidden="1" customWidth="1"/>
    <col min="14858" max="14858" width="8.85546875" style="55" bestFit="1" customWidth="1"/>
    <col min="14859" max="14859" width="10.28515625" style="55" bestFit="1" customWidth="1"/>
    <col min="14860" max="14860" width="0" style="55" hidden="1" customWidth="1"/>
    <col min="14861" max="14861" width="12.7109375" style="55" customWidth="1"/>
    <col min="14862" max="15104" width="9.140625" style="55"/>
    <col min="15105" max="15105" width="23.7109375" style="55" bestFit="1" customWidth="1"/>
    <col min="15106" max="15106" width="18" style="55" bestFit="1" customWidth="1"/>
    <col min="15107" max="15107" width="15.42578125" style="55" bestFit="1" customWidth="1"/>
    <col min="15108" max="15108" width="0" style="55" hidden="1" customWidth="1"/>
    <col min="15109" max="15109" width="10.28515625" style="55" bestFit="1" customWidth="1"/>
    <col min="15110" max="15110" width="14" style="55" bestFit="1" customWidth="1"/>
    <col min="15111" max="15111" width="0" style="55" hidden="1" customWidth="1"/>
    <col min="15112" max="15112" width="15" style="55" bestFit="1" customWidth="1"/>
    <col min="15113" max="15113" width="0" style="55" hidden="1" customWidth="1"/>
    <col min="15114" max="15114" width="8.85546875" style="55" bestFit="1" customWidth="1"/>
    <col min="15115" max="15115" width="10.28515625" style="55" bestFit="1" customWidth="1"/>
    <col min="15116" max="15116" width="0" style="55" hidden="1" customWidth="1"/>
    <col min="15117" max="15117" width="12.7109375" style="55" customWidth="1"/>
    <col min="15118" max="15360" width="9.140625" style="55"/>
    <col min="15361" max="15361" width="23.7109375" style="55" bestFit="1" customWidth="1"/>
    <col min="15362" max="15362" width="18" style="55" bestFit="1" customWidth="1"/>
    <col min="15363" max="15363" width="15.42578125" style="55" bestFit="1" customWidth="1"/>
    <col min="15364" max="15364" width="0" style="55" hidden="1" customWidth="1"/>
    <col min="15365" max="15365" width="10.28515625" style="55" bestFit="1" customWidth="1"/>
    <col min="15366" max="15366" width="14" style="55" bestFit="1" customWidth="1"/>
    <col min="15367" max="15367" width="0" style="55" hidden="1" customWidth="1"/>
    <col min="15368" max="15368" width="15" style="55" bestFit="1" customWidth="1"/>
    <col min="15369" max="15369" width="0" style="55" hidden="1" customWidth="1"/>
    <col min="15370" max="15370" width="8.85546875" style="55" bestFit="1" customWidth="1"/>
    <col min="15371" max="15371" width="10.28515625" style="55" bestFit="1" customWidth="1"/>
    <col min="15372" max="15372" width="0" style="55" hidden="1" customWidth="1"/>
    <col min="15373" max="15373" width="12.7109375" style="55" customWidth="1"/>
    <col min="15374" max="15616" width="9.140625" style="55"/>
    <col min="15617" max="15617" width="23.7109375" style="55" bestFit="1" customWidth="1"/>
    <col min="15618" max="15618" width="18" style="55" bestFit="1" customWidth="1"/>
    <col min="15619" max="15619" width="15.42578125" style="55" bestFit="1" customWidth="1"/>
    <col min="15620" max="15620" width="0" style="55" hidden="1" customWidth="1"/>
    <col min="15621" max="15621" width="10.28515625" style="55" bestFit="1" customWidth="1"/>
    <col min="15622" max="15622" width="14" style="55" bestFit="1" customWidth="1"/>
    <col min="15623" max="15623" width="0" style="55" hidden="1" customWidth="1"/>
    <col min="15624" max="15624" width="15" style="55" bestFit="1" customWidth="1"/>
    <col min="15625" max="15625" width="0" style="55" hidden="1" customWidth="1"/>
    <col min="15626" max="15626" width="8.85546875" style="55" bestFit="1" customWidth="1"/>
    <col min="15627" max="15627" width="10.28515625" style="55" bestFit="1" customWidth="1"/>
    <col min="15628" max="15628" width="0" style="55" hidden="1" customWidth="1"/>
    <col min="15629" max="15629" width="12.7109375" style="55" customWidth="1"/>
    <col min="15630" max="15872" width="9.140625" style="55"/>
    <col min="15873" max="15873" width="23.7109375" style="55" bestFit="1" customWidth="1"/>
    <col min="15874" max="15874" width="18" style="55" bestFit="1" customWidth="1"/>
    <col min="15875" max="15875" width="15.42578125" style="55" bestFit="1" customWidth="1"/>
    <col min="15876" max="15876" width="0" style="55" hidden="1" customWidth="1"/>
    <col min="15877" max="15877" width="10.28515625" style="55" bestFit="1" customWidth="1"/>
    <col min="15878" max="15878" width="14" style="55" bestFit="1" customWidth="1"/>
    <col min="15879" max="15879" width="0" style="55" hidden="1" customWidth="1"/>
    <col min="15880" max="15880" width="15" style="55" bestFit="1" customWidth="1"/>
    <col min="15881" max="15881" width="0" style="55" hidden="1" customWidth="1"/>
    <col min="15882" max="15882" width="8.85546875" style="55" bestFit="1" customWidth="1"/>
    <col min="15883" max="15883" width="10.28515625" style="55" bestFit="1" customWidth="1"/>
    <col min="15884" max="15884" width="0" style="55" hidden="1" customWidth="1"/>
    <col min="15885" max="15885" width="12.7109375" style="55" customWidth="1"/>
    <col min="15886" max="16128" width="9.140625" style="55"/>
    <col min="16129" max="16129" width="23.7109375" style="55" bestFit="1" customWidth="1"/>
    <col min="16130" max="16130" width="18" style="55" bestFit="1" customWidth="1"/>
    <col min="16131" max="16131" width="15.42578125" style="55" bestFit="1" customWidth="1"/>
    <col min="16132" max="16132" width="0" style="55" hidden="1" customWidth="1"/>
    <col min="16133" max="16133" width="10.28515625" style="55" bestFit="1" customWidth="1"/>
    <col min="16134" max="16134" width="14" style="55" bestFit="1" customWidth="1"/>
    <col min="16135" max="16135" width="0" style="55" hidden="1" customWidth="1"/>
    <col min="16136" max="16136" width="15" style="55" bestFit="1" customWidth="1"/>
    <col min="16137" max="16137" width="0" style="55" hidden="1" customWidth="1"/>
    <col min="16138" max="16138" width="8.85546875" style="55" bestFit="1" customWidth="1"/>
    <col min="16139" max="16139" width="10.28515625" style="55" bestFit="1" customWidth="1"/>
    <col min="16140" max="16140" width="0" style="55" hidden="1" customWidth="1"/>
    <col min="16141" max="16141" width="12.7109375" style="55" customWidth="1"/>
    <col min="16142" max="16384" width="9.140625" style="55"/>
  </cols>
  <sheetData>
    <row r="1" spans="1:15" ht="15.75" x14ac:dyDescent="0.2">
      <c r="A1" s="54" t="s">
        <v>1255</v>
      </c>
    </row>
    <row r="2" spans="1:15" x14ac:dyDescent="0.2">
      <c r="A2" s="56" t="s">
        <v>1256</v>
      </c>
      <c r="B2" s="56" t="s">
        <v>1257</v>
      </c>
      <c r="C2" s="56" t="s">
        <v>1258</v>
      </c>
      <c r="D2" s="56" t="s">
        <v>1259</v>
      </c>
      <c r="E2" s="56" t="s">
        <v>1260</v>
      </c>
      <c r="F2" s="57">
        <v>45292</v>
      </c>
      <c r="G2" s="56" t="s">
        <v>1261</v>
      </c>
      <c r="H2" s="57">
        <v>45565</v>
      </c>
      <c r="I2" s="56" t="s">
        <v>1261</v>
      </c>
      <c r="J2" s="56" t="s">
        <v>1262</v>
      </c>
      <c r="K2" s="55" t="s">
        <v>1352</v>
      </c>
      <c r="L2" s="55" t="s">
        <v>1353</v>
      </c>
      <c r="N2">
        <v>1</v>
      </c>
    </row>
    <row r="3" spans="1:15" ht="15" x14ac:dyDescent="0.2">
      <c r="A3" s="58" t="s">
        <v>1263</v>
      </c>
      <c r="B3" s="58" t="s">
        <v>1264</v>
      </c>
      <c r="C3" s="59" t="s">
        <v>1265</v>
      </c>
      <c r="D3" s="59"/>
      <c r="E3" s="59" t="s">
        <v>1266</v>
      </c>
      <c r="F3" s="60">
        <v>0</v>
      </c>
      <c r="G3" s="59" t="s">
        <v>1267</v>
      </c>
      <c r="H3" s="60">
        <v>211</v>
      </c>
      <c r="I3" s="59" t="s">
        <v>1267</v>
      </c>
      <c r="J3" s="59">
        <v>211</v>
      </c>
      <c r="K3" s="59" t="s">
        <v>50</v>
      </c>
      <c r="L3" s="59" t="s">
        <v>51</v>
      </c>
      <c r="M3" s="62" t="s">
        <v>1452</v>
      </c>
      <c r="N3">
        <v>1</v>
      </c>
      <c r="O3" s="55" t="str">
        <f>CONCATENATE(K3,"-",L3,"-","költségmegosztó ",N3)</f>
        <v>F0013-U0013-költségmegosztó 1</v>
      </c>
    </row>
    <row r="4" spans="1:15" ht="15" x14ac:dyDescent="0.2">
      <c r="A4" s="58" t="s">
        <v>1268</v>
      </c>
      <c r="B4" s="58" t="s">
        <v>1264</v>
      </c>
      <c r="C4" s="59" t="s">
        <v>1265</v>
      </c>
      <c r="D4" s="59"/>
      <c r="E4" s="59" t="s">
        <v>1269</v>
      </c>
      <c r="F4" s="60">
        <v>0</v>
      </c>
      <c r="G4" s="59" t="s">
        <v>1267</v>
      </c>
      <c r="H4" s="60">
        <v>371</v>
      </c>
      <c r="I4" s="59" t="s">
        <v>1267</v>
      </c>
      <c r="J4" s="59">
        <v>371</v>
      </c>
      <c r="K4" s="59" t="s">
        <v>52</v>
      </c>
      <c r="L4" s="59" t="s">
        <v>53</v>
      </c>
      <c r="M4" s="62" t="s">
        <v>1453</v>
      </c>
      <c r="N4">
        <v>1</v>
      </c>
      <c r="O4" s="55" t="str">
        <f t="shared" ref="O4:O67" si="0">CONCATENATE(K4,"-",L4,"-","költségmegosztó ",N4)</f>
        <v>F0014-U0014-költségmegosztó 1</v>
      </c>
    </row>
    <row r="5" spans="1:15" ht="15" x14ac:dyDescent="0.2">
      <c r="A5" s="58" t="s">
        <v>1268</v>
      </c>
      <c r="B5" s="58" t="s">
        <v>1264</v>
      </c>
      <c r="C5" s="59" t="s">
        <v>1265</v>
      </c>
      <c r="D5" s="59"/>
      <c r="E5" s="59" t="s">
        <v>1354</v>
      </c>
      <c r="F5" s="60">
        <v>0</v>
      </c>
      <c r="G5" s="59" t="s">
        <v>1267</v>
      </c>
      <c r="H5" s="60">
        <v>654</v>
      </c>
      <c r="I5" s="59" t="s">
        <v>1267</v>
      </c>
      <c r="J5" s="59">
        <v>654</v>
      </c>
      <c r="K5" s="59" t="s">
        <v>52</v>
      </c>
      <c r="L5" s="59" t="s">
        <v>53</v>
      </c>
      <c r="M5" s="62" t="s">
        <v>1453</v>
      </c>
      <c r="N5">
        <v>2</v>
      </c>
      <c r="O5" s="55" t="str">
        <f t="shared" si="0"/>
        <v>F0014-U0014-költségmegosztó 2</v>
      </c>
    </row>
    <row r="6" spans="1:15" ht="15" x14ac:dyDescent="0.2">
      <c r="A6" s="58" t="s">
        <v>1482</v>
      </c>
      <c r="B6" s="58" t="s">
        <v>1264</v>
      </c>
      <c r="C6" s="59" t="s">
        <v>1265</v>
      </c>
      <c r="D6" s="59"/>
      <c r="E6" s="59" t="s">
        <v>1271</v>
      </c>
      <c r="F6" s="60">
        <v>0</v>
      </c>
      <c r="G6" s="59" t="s">
        <v>1267</v>
      </c>
      <c r="H6" s="60">
        <v>484.99999999999994</v>
      </c>
      <c r="I6" s="59" t="s">
        <v>1267</v>
      </c>
      <c r="J6" s="59">
        <v>484.99999999999994</v>
      </c>
      <c r="K6" s="59" t="s">
        <v>54</v>
      </c>
      <c r="L6" s="59" t="s">
        <v>55</v>
      </c>
      <c r="M6" s="62" t="s">
        <v>1483</v>
      </c>
      <c r="N6">
        <v>1</v>
      </c>
      <c r="O6" s="55" t="str">
        <f t="shared" si="0"/>
        <v>F0015-U0015-költségmegosztó 1</v>
      </c>
    </row>
    <row r="7" spans="1:15" ht="15" x14ac:dyDescent="0.2">
      <c r="A7" s="58" t="s">
        <v>1482</v>
      </c>
      <c r="B7" s="58" t="s">
        <v>1264</v>
      </c>
      <c r="C7" s="59" t="s">
        <v>1265</v>
      </c>
      <c r="D7" s="59"/>
      <c r="E7" s="59" t="s">
        <v>1355</v>
      </c>
      <c r="F7" s="60">
        <v>0</v>
      </c>
      <c r="G7" s="59" t="s">
        <v>1267</v>
      </c>
      <c r="H7" s="60">
        <v>0</v>
      </c>
      <c r="I7" s="59" t="s">
        <v>1267</v>
      </c>
      <c r="J7" s="59">
        <v>0</v>
      </c>
      <c r="K7" s="59" t="s">
        <v>54</v>
      </c>
      <c r="L7" s="59" t="s">
        <v>55</v>
      </c>
      <c r="M7" s="62" t="s">
        <v>1483</v>
      </c>
      <c r="N7">
        <v>2</v>
      </c>
      <c r="O7" s="55" t="str">
        <f t="shared" si="0"/>
        <v>F0015-U0015-költségmegosztó 2</v>
      </c>
    </row>
    <row r="8" spans="1:15" ht="15" x14ac:dyDescent="0.2">
      <c r="A8" s="58" t="s">
        <v>1270</v>
      </c>
      <c r="B8" s="58" t="s">
        <v>1332</v>
      </c>
      <c r="C8" s="59" t="s">
        <v>1265</v>
      </c>
      <c r="D8" s="59"/>
      <c r="E8" s="59" t="s">
        <v>1333</v>
      </c>
      <c r="F8" s="60">
        <v>0</v>
      </c>
      <c r="G8" s="59" t="s">
        <v>1267</v>
      </c>
      <c r="H8" s="60">
        <v>537</v>
      </c>
      <c r="I8" s="59" t="s">
        <v>1267</v>
      </c>
      <c r="J8" s="59">
        <v>537</v>
      </c>
      <c r="K8" s="59" t="s">
        <v>56</v>
      </c>
      <c r="L8" s="59" t="s">
        <v>57</v>
      </c>
      <c r="M8" s="62" t="s">
        <v>1454</v>
      </c>
      <c r="N8">
        <v>1</v>
      </c>
      <c r="O8" s="55" t="str">
        <f t="shared" si="0"/>
        <v>F0016-U0016-költségmegosztó 1</v>
      </c>
    </row>
    <row r="9" spans="1:15" ht="15" x14ac:dyDescent="0.2">
      <c r="A9" s="58" t="s">
        <v>1270</v>
      </c>
      <c r="B9" s="58" t="s">
        <v>1332</v>
      </c>
      <c r="C9" s="59" t="s">
        <v>1265</v>
      </c>
      <c r="D9" s="59"/>
      <c r="E9" s="59" t="s">
        <v>1356</v>
      </c>
      <c r="F9" s="60">
        <v>0</v>
      </c>
      <c r="G9" s="59" t="s">
        <v>1267</v>
      </c>
      <c r="H9" s="60">
        <v>684</v>
      </c>
      <c r="I9" s="59" t="s">
        <v>1267</v>
      </c>
      <c r="J9" s="59">
        <v>684</v>
      </c>
      <c r="K9" s="59" t="s">
        <v>56</v>
      </c>
      <c r="L9" s="59" t="s">
        <v>57</v>
      </c>
      <c r="M9" s="62" t="s">
        <v>1454</v>
      </c>
      <c r="N9">
        <v>2</v>
      </c>
      <c r="O9" s="55" t="str">
        <f t="shared" si="0"/>
        <v>F0016-U0016-költségmegosztó 2</v>
      </c>
    </row>
    <row r="10" spans="1:15" ht="15" x14ac:dyDescent="0.2">
      <c r="A10" s="58" t="s">
        <v>1484</v>
      </c>
      <c r="B10" s="58" t="s">
        <v>1332</v>
      </c>
      <c r="C10" s="59" t="s">
        <v>1265</v>
      </c>
      <c r="D10" s="59"/>
      <c r="E10" s="59" t="s">
        <v>1357</v>
      </c>
      <c r="F10" s="60">
        <v>0</v>
      </c>
      <c r="G10" s="59" t="s">
        <v>1267</v>
      </c>
      <c r="H10" s="60">
        <v>696</v>
      </c>
      <c r="I10" s="59" t="s">
        <v>1267</v>
      </c>
      <c r="J10" s="59">
        <v>696</v>
      </c>
      <c r="K10" s="59" t="s">
        <v>36</v>
      </c>
      <c r="L10" s="59" t="s">
        <v>37</v>
      </c>
      <c r="M10" s="62" t="s">
        <v>1485</v>
      </c>
      <c r="N10">
        <v>1</v>
      </c>
      <c r="O10" s="55" t="str">
        <f t="shared" si="0"/>
        <v>F0129-U0606-költségmegosztó 1</v>
      </c>
    </row>
    <row r="11" spans="1:15" ht="15" x14ac:dyDescent="0.2">
      <c r="A11" s="58" t="s">
        <v>1484</v>
      </c>
      <c r="B11" s="58" t="s">
        <v>1332</v>
      </c>
      <c r="C11" s="59" t="s">
        <v>1265</v>
      </c>
      <c r="D11" s="59"/>
      <c r="E11" s="59" t="s">
        <v>1358</v>
      </c>
      <c r="F11" s="60">
        <v>0</v>
      </c>
      <c r="G11" s="59" t="s">
        <v>1267</v>
      </c>
      <c r="H11" s="60">
        <v>276</v>
      </c>
      <c r="I11" s="59" t="s">
        <v>1267</v>
      </c>
      <c r="J11" s="59">
        <v>276</v>
      </c>
      <c r="K11" s="59" t="s">
        <v>36</v>
      </c>
      <c r="L11" s="59" t="s">
        <v>37</v>
      </c>
      <c r="M11" s="62" t="s">
        <v>1485</v>
      </c>
      <c r="N11">
        <v>2</v>
      </c>
      <c r="O11" s="55" t="str">
        <f t="shared" si="0"/>
        <v>F0129-U0606-költségmegosztó 2</v>
      </c>
    </row>
    <row r="12" spans="1:15" ht="15" x14ac:dyDescent="0.2">
      <c r="A12" s="58" t="s">
        <v>1272</v>
      </c>
      <c r="B12" s="58" t="s">
        <v>1264</v>
      </c>
      <c r="C12" s="59" t="s">
        <v>1265</v>
      </c>
      <c r="D12" s="59"/>
      <c r="E12" s="59" t="s">
        <v>1273</v>
      </c>
      <c r="F12" s="60">
        <v>0</v>
      </c>
      <c r="G12" s="59" t="s">
        <v>1267</v>
      </c>
      <c r="H12" s="60">
        <v>158</v>
      </c>
      <c r="I12" s="59" t="s">
        <v>1267</v>
      </c>
      <c r="J12" s="59">
        <v>158</v>
      </c>
      <c r="K12" s="59" t="s">
        <v>58</v>
      </c>
      <c r="L12" s="59" t="s">
        <v>59</v>
      </c>
      <c r="M12" s="62" t="s">
        <v>1455</v>
      </c>
      <c r="N12">
        <v>1</v>
      </c>
      <c r="O12" s="55" t="str">
        <f t="shared" si="0"/>
        <v>F0017-U0983-költségmegosztó 1</v>
      </c>
    </row>
    <row r="13" spans="1:15" ht="15" x14ac:dyDescent="0.2">
      <c r="A13" s="58" t="s">
        <v>1274</v>
      </c>
      <c r="B13" s="58" t="s">
        <v>1275</v>
      </c>
      <c r="C13" s="59" t="s">
        <v>1265</v>
      </c>
      <c r="D13" s="59"/>
      <c r="E13" s="59" t="s">
        <v>1276</v>
      </c>
      <c r="F13" s="60">
        <v>0</v>
      </c>
      <c r="G13" s="59" t="s">
        <v>1267</v>
      </c>
      <c r="H13" s="60">
        <v>589</v>
      </c>
      <c r="I13" s="59" t="s">
        <v>1267</v>
      </c>
      <c r="J13" s="59">
        <v>589</v>
      </c>
      <c r="K13" s="59" t="s">
        <v>60</v>
      </c>
      <c r="L13" s="59" t="s">
        <v>61</v>
      </c>
      <c r="M13" s="62" t="s">
        <v>1456</v>
      </c>
      <c r="N13">
        <v>1</v>
      </c>
      <c r="O13" s="55" t="str">
        <f t="shared" si="0"/>
        <v>F0019-U0987-költségmegosztó 1</v>
      </c>
    </row>
    <row r="14" spans="1:15" ht="15" x14ac:dyDescent="0.2">
      <c r="A14" s="58" t="s">
        <v>1274</v>
      </c>
      <c r="B14" s="58" t="s">
        <v>1275</v>
      </c>
      <c r="C14" s="59" t="s">
        <v>1265</v>
      </c>
      <c r="D14" s="59"/>
      <c r="E14" s="59" t="s">
        <v>1359</v>
      </c>
      <c r="F14" s="60">
        <v>0</v>
      </c>
      <c r="G14" s="59" t="s">
        <v>1267</v>
      </c>
      <c r="H14" s="60">
        <v>892</v>
      </c>
      <c r="I14" s="59" t="s">
        <v>1267</v>
      </c>
      <c r="J14" s="59">
        <v>892</v>
      </c>
      <c r="K14" s="59" t="s">
        <v>60</v>
      </c>
      <c r="L14" s="59" t="s">
        <v>61</v>
      </c>
      <c r="M14" s="62" t="s">
        <v>1456</v>
      </c>
      <c r="N14">
        <v>2</v>
      </c>
      <c r="O14" s="55" t="str">
        <f t="shared" si="0"/>
        <v>F0019-U0987-költségmegosztó 2</v>
      </c>
    </row>
    <row r="15" spans="1:15" ht="15" x14ac:dyDescent="0.2">
      <c r="A15" s="58" t="s">
        <v>1274</v>
      </c>
      <c r="B15" s="58" t="s">
        <v>1275</v>
      </c>
      <c r="C15" s="59" t="s">
        <v>1265</v>
      </c>
      <c r="D15" s="59"/>
      <c r="E15" s="59" t="s">
        <v>1360</v>
      </c>
      <c r="F15" s="60">
        <v>0</v>
      </c>
      <c r="G15" s="59" t="s">
        <v>1267</v>
      </c>
      <c r="H15" s="60">
        <v>212</v>
      </c>
      <c r="I15" s="59" t="s">
        <v>1267</v>
      </c>
      <c r="J15" s="59">
        <v>212</v>
      </c>
      <c r="K15" s="59" t="s">
        <v>60</v>
      </c>
      <c r="L15" s="59" t="s">
        <v>61</v>
      </c>
      <c r="M15" s="62" t="s">
        <v>1456</v>
      </c>
      <c r="N15">
        <v>3</v>
      </c>
      <c r="O15" s="55" t="str">
        <f t="shared" si="0"/>
        <v>F0019-U0987-költségmegosztó 3</v>
      </c>
    </row>
    <row r="16" spans="1:15" ht="15" x14ac:dyDescent="0.2">
      <c r="A16" s="58" t="s">
        <v>1274</v>
      </c>
      <c r="B16" s="58" t="s">
        <v>1275</v>
      </c>
      <c r="C16" s="59" t="s">
        <v>1265</v>
      </c>
      <c r="D16" s="59"/>
      <c r="E16" s="59" t="s">
        <v>1361</v>
      </c>
      <c r="F16" s="60">
        <v>0</v>
      </c>
      <c r="G16" s="59" t="s">
        <v>1267</v>
      </c>
      <c r="H16" s="60">
        <v>324</v>
      </c>
      <c r="I16" s="59" t="s">
        <v>1267</v>
      </c>
      <c r="J16" s="59">
        <v>324</v>
      </c>
      <c r="K16" s="59" t="s">
        <v>60</v>
      </c>
      <c r="L16" s="59" t="s">
        <v>61</v>
      </c>
      <c r="M16" s="62" t="s">
        <v>1456</v>
      </c>
      <c r="N16">
        <v>4</v>
      </c>
      <c r="O16" s="55" t="str">
        <f t="shared" si="0"/>
        <v>F0019-U0987-költségmegosztó 4</v>
      </c>
    </row>
    <row r="17" spans="1:15" ht="15" x14ac:dyDescent="0.2">
      <c r="A17" s="58" t="s">
        <v>1274</v>
      </c>
      <c r="B17" s="58" t="s">
        <v>1275</v>
      </c>
      <c r="C17" s="59" t="s">
        <v>1265</v>
      </c>
      <c r="D17" s="59"/>
      <c r="E17" s="59" t="s">
        <v>1362</v>
      </c>
      <c r="F17" s="60">
        <v>0</v>
      </c>
      <c r="G17" s="59" t="s">
        <v>1267</v>
      </c>
      <c r="H17" s="60">
        <v>664</v>
      </c>
      <c r="I17" s="59" t="s">
        <v>1267</v>
      </c>
      <c r="J17" s="59">
        <v>664</v>
      </c>
      <c r="K17" s="59" t="s">
        <v>60</v>
      </c>
      <c r="L17" s="59" t="s">
        <v>61</v>
      </c>
      <c r="M17" s="62" t="s">
        <v>1456</v>
      </c>
      <c r="N17">
        <v>5</v>
      </c>
      <c r="O17" s="55" t="str">
        <f t="shared" si="0"/>
        <v>F0019-U0987-költségmegosztó 5</v>
      </c>
    </row>
    <row r="18" spans="1:15" ht="15" x14ac:dyDescent="0.2">
      <c r="A18" s="58" t="s">
        <v>1274</v>
      </c>
      <c r="B18" s="58" t="s">
        <v>1275</v>
      </c>
      <c r="C18" s="59" t="s">
        <v>1265</v>
      </c>
      <c r="D18" s="59"/>
      <c r="E18" s="59" t="s">
        <v>1363</v>
      </c>
      <c r="F18" s="60">
        <v>0</v>
      </c>
      <c r="G18" s="59" t="s">
        <v>1267</v>
      </c>
      <c r="H18" s="60">
        <v>318</v>
      </c>
      <c r="I18" s="59" t="s">
        <v>1267</v>
      </c>
      <c r="J18" s="59">
        <v>318</v>
      </c>
      <c r="K18" s="59" t="s">
        <v>60</v>
      </c>
      <c r="L18" s="59" t="s">
        <v>61</v>
      </c>
      <c r="M18" s="62" t="s">
        <v>1456</v>
      </c>
      <c r="N18">
        <v>6</v>
      </c>
      <c r="O18" s="55" t="str">
        <f t="shared" si="0"/>
        <v>F0019-U0987-költségmegosztó 6</v>
      </c>
    </row>
    <row r="19" spans="1:15" ht="15" x14ac:dyDescent="0.2">
      <c r="A19" s="58" t="s">
        <v>1274</v>
      </c>
      <c r="B19" s="58" t="s">
        <v>1275</v>
      </c>
      <c r="C19" s="59" t="s">
        <v>1265</v>
      </c>
      <c r="D19" s="59"/>
      <c r="E19" s="59" t="s">
        <v>1364</v>
      </c>
      <c r="F19" s="60">
        <v>0</v>
      </c>
      <c r="G19" s="59" t="s">
        <v>1267</v>
      </c>
      <c r="H19" s="60">
        <v>335</v>
      </c>
      <c r="I19" s="59" t="s">
        <v>1267</v>
      </c>
      <c r="J19" s="59">
        <v>335</v>
      </c>
      <c r="K19" s="59" t="s">
        <v>60</v>
      </c>
      <c r="L19" s="59" t="s">
        <v>61</v>
      </c>
      <c r="M19" s="62" t="s">
        <v>1456</v>
      </c>
      <c r="N19">
        <v>7</v>
      </c>
      <c r="O19" s="55" t="str">
        <f t="shared" si="0"/>
        <v>F0019-U0987-költségmegosztó 7</v>
      </c>
    </row>
    <row r="20" spans="1:15" ht="15" x14ac:dyDescent="0.2">
      <c r="A20" s="58" t="s">
        <v>1277</v>
      </c>
      <c r="B20" s="58" t="s">
        <v>1278</v>
      </c>
      <c r="C20" s="59" t="s">
        <v>1265</v>
      </c>
      <c r="D20" s="59"/>
      <c r="E20" s="59" t="s">
        <v>1279</v>
      </c>
      <c r="F20" s="60">
        <v>0</v>
      </c>
      <c r="G20" s="59" t="s">
        <v>1267</v>
      </c>
      <c r="H20" s="60">
        <v>575</v>
      </c>
      <c r="I20" s="59" t="s">
        <v>1267</v>
      </c>
      <c r="J20" s="59">
        <v>575</v>
      </c>
      <c r="K20" s="59" t="s">
        <v>62</v>
      </c>
      <c r="L20" s="59" t="s">
        <v>63</v>
      </c>
      <c r="M20" s="62" t="s">
        <v>1457</v>
      </c>
      <c r="N20">
        <v>1</v>
      </c>
      <c r="O20" s="55" t="str">
        <f t="shared" si="0"/>
        <v>F0020-U0020-költségmegosztó 1</v>
      </c>
    </row>
    <row r="21" spans="1:15" ht="15" x14ac:dyDescent="0.2">
      <c r="A21" s="58" t="s">
        <v>1277</v>
      </c>
      <c r="B21" s="58" t="s">
        <v>1278</v>
      </c>
      <c r="C21" s="59" t="s">
        <v>1265</v>
      </c>
      <c r="D21" s="59"/>
      <c r="E21" s="59" t="s">
        <v>1365</v>
      </c>
      <c r="F21" s="60">
        <v>0</v>
      </c>
      <c r="G21" s="59" t="s">
        <v>1267</v>
      </c>
      <c r="H21" s="60">
        <v>1582</v>
      </c>
      <c r="I21" s="59" t="s">
        <v>1267</v>
      </c>
      <c r="J21" s="59">
        <v>1582</v>
      </c>
      <c r="K21" s="59" t="s">
        <v>62</v>
      </c>
      <c r="L21" s="59" t="s">
        <v>63</v>
      </c>
      <c r="M21" s="62" t="s">
        <v>1457</v>
      </c>
      <c r="N21">
        <v>2</v>
      </c>
      <c r="O21" s="55" t="str">
        <f t="shared" si="0"/>
        <v>F0020-U0020-költségmegosztó 2</v>
      </c>
    </row>
    <row r="22" spans="1:15" ht="15" x14ac:dyDescent="0.2">
      <c r="A22" s="58" t="s">
        <v>1277</v>
      </c>
      <c r="B22" s="58" t="s">
        <v>1278</v>
      </c>
      <c r="C22" s="59" t="s">
        <v>1265</v>
      </c>
      <c r="D22" s="59"/>
      <c r="E22" s="59" t="s">
        <v>1366</v>
      </c>
      <c r="F22" s="60">
        <v>0</v>
      </c>
      <c r="G22" s="59" t="s">
        <v>1267</v>
      </c>
      <c r="H22" s="60">
        <v>256</v>
      </c>
      <c r="I22" s="59" t="s">
        <v>1267</v>
      </c>
      <c r="J22" s="59">
        <v>256</v>
      </c>
      <c r="K22" s="59" t="s">
        <v>62</v>
      </c>
      <c r="L22" s="59" t="s">
        <v>63</v>
      </c>
      <c r="M22" s="62" t="s">
        <v>1457</v>
      </c>
      <c r="N22">
        <v>3</v>
      </c>
      <c r="O22" s="55" t="str">
        <f t="shared" si="0"/>
        <v>F0020-U0020-költségmegosztó 3</v>
      </c>
    </row>
    <row r="23" spans="1:15" ht="15" x14ac:dyDescent="0.2">
      <c r="A23" s="58" t="s">
        <v>1277</v>
      </c>
      <c r="B23" s="58" t="s">
        <v>1278</v>
      </c>
      <c r="C23" s="59" t="s">
        <v>1265</v>
      </c>
      <c r="D23" s="59"/>
      <c r="E23" s="59" t="s">
        <v>1367</v>
      </c>
      <c r="F23" s="60">
        <v>0</v>
      </c>
      <c r="G23" s="59" t="s">
        <v>1267</v>
      </c>
      <c r="H23" s="60">
        <v>302</v>
      </c>
      <c r="I23" s="59" t="s">
        <v>1267</v>
      </c>
      <c r="J23" s="59">
        <v>302</v>
      </c>
      <c r="K23" s="59" t="s">
        <v>62</v>
      </c>
      <c r="L23" s="59" t="s">
        <v>63</v>
      </c>
      <c r="M23" s="62" t="s">
        <v>1457</v>
      </c>
      <c r="N23">
        <v>4</v>
      </c>
      <c r="O23" s="55" t="str">
        <f t="shared" si="0"/>
        <v>F0020-U0020-költségmegosztó 4</v>
      </c>
    </row>
    <row r="24" spans="1:15" ht="15" x14ac:dyDescent="0.2">
      <c r="A24" s="58" t="s">
        <v>1280</v>
      </c>
      <c r="B24" s="58" t="s">
        <v>1281</v>
      </c>
      <c r="C24" s="59" t="s">
        <v>1265</v>
      </c>
      <c r="D24" s="59"/>
      <c r="E24" s="59" t="s">
        <v>1282</v>
      </c>
      <c r="F24" s="60">
        <v>0</v>
      </c>
      <c r="G24" s="59" t="s">
        <v>1267</v>
      </c>
      <c r="H24" s="60">
        <v>1116</v>
      </c>
      <c r="I24" s="59" t="s">
        <v>1267</v>
      </c>
      <c r="J24" s="59">
        <v>1116</v>
      </c>
      <c r="K24" s="59" t="s">
        <v>64</v>
      </c>
      <c r="L24" s="59" t="s">
        <v>65</v>
      </c>
      <c r="M24" s="62" t="s">
        <v>1458</v>
      </c>
      <c r="N24">
        <v>1</v>
      </c>
      <c r="O24" s="55" t="str">
        <f t="shared" si="0"/>
        <v>F0021-U0021-költségmegosztó 1</v>
      </c>
    </row>
    <row r="25" spans="1:15" ht="15" x14ac:dyDescent="0.2">
      <c r="A25" s="58" t="s">
        <v>1280</v>
      </c>
      <c r="B25" s="58" t="s">
        <v>1281</v>
      </c>
      <c r="C25" s="59" t="s">
        <v>1265</v>
      </c>
      <c r="D25" s="59"/>
      <c r="E25" s="59" t="s">
        <v>1368</v>
      </c>
      <c r="F25" s="60">
        <v>0</v>
      </c>
      <c r="G25" s="59" t="s">
        <v>1267</v>
      </c>
      <c r="H25" s="60">
        <v>984</v>
      </c>
      <c r="I25" s="59" t="s">
        <v>1267</v>
      </c>
      <c r="J25" s="59">
        <v>984</v>
      </c>
      <c r="K25" s="59" t="s">
        <v>64</v>
      </c>
      <c r="L25" s="59" t="s">
        <v>65</v>
      </c>
      <c r="M25" s="62" t="s">
        <v>1458</v>
      </c>
      <c r="N25">
        <v>2</v>
      </c>
      <c r="O25" s="55" t="str">
        <f t="shared" si="0"/>
        <v>F0021-U0021-költségmegosztó 2</v>
      </c>
    </row>
    <row r="26" spans="1:15" ht="15" x14ac:dyDescent="0.2">
      <c r="A26" s="58" t="s">
        <v>1280</v>
      </c>
      <c r="B26" s="58" t="s">
        <v>1281</v>
      </c>
      <c r="C26" s="59" t="s">
        <v>1265</v>
      </c>
      <c r="D26" s="59"/>
      <c r="E26" s="59" t="s">
        <v>1369</v>
      </c>
      <c r="F26" s="60">
        <v>0</v>
      </c>
      <c r="G26" s="59" t="s">
        <v>1267</v>
      </c>
      <c r="H26" s="60">
        <v>1344</v>
      </c>
      <c r="I26" s="59" t="s">
        <v>1267</v>
      </c>
      <c r="J26" s="59">
        <v>1344</v>
      </c>
      <c r="K26" s="59" t="s">
        <v>64</v>
      </c>
      <c r="L26" s="59" t="s">
        <v>65</v>
      </c>
      <c r="M26" s="62" t="s">
        <v>1458</v>
      </c>
      <c r="N26">
        <v>3</v>
      </c>
      <c r="O26" s="55" t="str">
        <f t="shared" si="0"/>
        <v>F0021-U0021-költségmegosztó 3</v>
      </c>
    </row>
    <row r="27" spans="1:15" ht="15" x14ac:dyDescent="0.2">
      <c r="A27" s="58" t="s">
        <v>1280</v>
      </c>
      <c r="B27" s="58" t="s">
        <v>1281</v>
      </c>
      <c r="C27" s="59" t="s">
        <v>1265</v>
      </c>
      <c r="D27" s="59"/>
      <c r="E27" s="59" t="s">
        <v>1370</v>
      </c>
      <c r="F27" s="60">
        <v>0</v>
      </c>
      <c r="G27" s="59" t="s">
        <v>1267</v>
      </c>
      <c r="H27" s="60">
        <v>1122</v>
      </c>
      <c r="I27" s="59" t="s">
        <v>1267</v>
      </c>
      <c r="J27" s="59">
        <v>1122</v>
      </c>
      <c r="K27" s="59" t="s">
        <v>64</v>
      </c>
      <c r="L27" s="59" t="s">
        <v>65</v>
      </c>
      <c r="M27" s="62" t="s">
        <v>1458</v>
      </c>
      <c r="N27">
        <v>4</v>
      </c>
      <c r="O27" s="55" t="str">
        <f t="shared" si="0"/>
        <v>F0021-U0021-költségmegosztó 4</v>
      </c>
    </row>
    <row r="28" spans="1:15" ht="15" x14ac:dyDescent="0.2">
      <c r="A28" s="58" t="s">
        <v>1280</v>
      </c>
      <c r="B28" s="58" t="s">
        <v>1281</v>
      </c>
      <c r="C28" s="59" t="s">
        <v>1265</v>
      </c>
      <c r="D28" s="59"/>
      <c r="E28" s="59" t="s">
        <v>1371</v>
      </c>
      <c r="F28" s="60">
        <v>0</v>
      </c>
      <c r="G28" s="59" t="s">
        <v>1267</v>
      </c>
      <c r="H28" s="60">
        <v>415</v>
      </c>
      <c r="I28" s="59" t="s">
        <v>1267</v>
      </c>
      <c r="J28" s="59">
        <v>415</v>
      </c>
      <c r="K28" s="59" t="s">
        <v>64</v>
      </c>
      <c r="L28" s="59" t="s">
        <v>65</v>
      </c>
      <c r="M28" s="62" t="s">
        <v>1458</v>
      </c>
      <c r="N28">
        <v>5</v>
      </c>
      <c r="O28" s="55" t="str">
        <f t="shared" si="0"/>
        <v>F0021-U0021-költségmegosztó 5</v>
      </c>
    </row>
    <row r="29" spans="1:15" ht="15" x14ac:dyDescent="0.2">
      <c r="A29" s="58" t="s">
        <v>1283</v>
      </c>
      <c r="B29" s="58" t="s">
        <v>1284</v>
      </c>
      <c r="C29" s="59" t="s">
        <v>1265</v>
      </c>
      <c r="D29" s="59"/>
      <c r="E29" s="59" t="s">
        <v>1285</v>
      </c>
      <c r="F29" s="60">
        <v>0</v>
      </c>
      <c r="G29" s="59" t="s">
        <v>1267</v>
      </c>
      <c r="H29" s="60">
        <v>41</v>
      </c>
      <c r="I29" s="59" t="s">
        <v>1267</v>
      </c>
      <c r="J29" s="59">
        <v>41</v>
      </c>
      <c r="K29" s="59" t="s">
        <v>66</v>
      </c>
      <c r="L29" s="59" t="s">
        <v>67</v>
      </c>
      <c r="M29" s="62" t="s">
        <v>1459</v>
      </c>
      <c r="N29">
        <v>1</v>
      </c>
      <c r="O29" s="55" t="str">
        <f t="shared" si="0"/>
        <v>F0022-U0022-költségmegosztó 1</v>
      </c>
    </row>
    <row r="30" spans="1:15" ht="15" x14ac:dyDescent="0.2">
      <c r="A30" s="58" t="s">
        <v>1283</v>
      </c>
      <c r="B30" s="58" t="s">
        <v>1284</v>
      </c>
      <c r="C30" s="59" t="s">
        <v>1265</v>
      </c>
      <c r="D30" s="59"/>
      <c r="E30" s="59" t="s">
        <v>1372</v>
      </c>
      <c r="F30" s="60">
        <v>0</v>
      </c>
      <c r="G30" s="59" t="s">
        <v>1267</v>
      </c>
      <c r="H30" s="60">
        <v>70</v>
      </c>
      <c r="I30" s="59" t="s">
        <v>1267</v>
      </c>
      <c r="J30" s="59">
        <v>70</v>
      </c>
      <c r="K30" s="59" t="s">
        <v>66</v>
      </c>
      <c r="L30" s="59" t="s">
        <v>67</v>
      </c>
      <c r="M30" s="62" t="s">
        <v>1459</v>
      </c>
      <c r="N30">
        <v>2</v>
      </c>
      <c r="O30" s="55" t="str">
        <f t="shared" si="0"/>
        <v>F0022-U0022-költségmegosztó 2</v>
      </c>
    </row>
    <row r="31" spans="1:15" ht="15" x14ac:dyDescent="0.2">
      <c r="A31" s="58" t="s">
        <v>1283</v>
      </c>
      <c r="B31" s="58" t="s">
        <v>1284</v>
      </c>
      <c r="C31" s="59" t="s">
        <v>1265</v>
      </c>
      <c r="D31" s="59"/>
      <c r="E31" s="59" t="s">
        <v>1373</v>
      </c>
      <c r="F31" s="60">
        <v>0</v>
      </c>
      <c r="G31" s="59" t="s">
        <v>1267</v>
      </c>
      <c r="H31" s="60">
        <v>0</v>
      </c>
      <c r="I31" s="59" t="s">
        <v>1267</v>
      </c>
      <c r="J31" s="59">
        <v>0</v>
      </c>
      <c r="K31" s="59" t="s">
        <v>66</v>
      </c>
      <c r="L31" s="59" t="s">
        <v>67</v>
      </c>
      <c r="M31" s="62" t="s">
        <v>1459</v>
      </c>
      <c r="N31">
        <v>3</v>
      </c>
      <c r="O31" s="55" t="str">
        <f t="shared" si="0"/>
        <v>F0022-U0022-költségmegosztó 3</v>
      </c>
    </row>
    <row r="32" spans="1:15" ht="15" x14ac:dyDescent="0.2">
      <c r="A32" s="58" t="s">
        <v>1283</v>
      </c>
      <c r="B32" s="58" t="s">
        <v>1284</v>
      </c>
      <c r="C32" s="59" t="s">
        <v>1265</v>
      </c>
      <c r="D32" s="59"/>
      <c r="E32" s="59" t="s">
        <v>1374</v>
      </c>
      <c r="F32" s="60">
        <v>0</v>
      </c>
      <c r="G32" s="59" t="s">
        <v>1267</v>
      </c>
      <c r="H32" s="60">
        <v>0</v>
      </c>
      <c r="I32" s="59" t="s">
        <v>1267</v>
      </c>
      <c r="J32" s="59">
        <v>0</v>
      </c>
      <c r="K32" s="59" t="s">
        <v>66</v>
      </c>
      <c r="L32" s="59" t="s">
        <v>67</v>
      </c>
      <c r="M32" s="62" t="s">
        <v>1459</v>
      </c>
      <c r="N32">
        <v>4</v>
      </c>
      <c r="O32" s="55" t="str">
        <f t="shared" si="0"/>
        <v>F0022-U0022-költségmegosztó 4</v>
      </c>
    </row>
    <row r="33" spans="1:15" ht="15" x14ac:dyDescent="0.2">
      <c r="A33" s="58" t="s">
        <v>1286</v>
      </c>
      <c r="B33" s="58" t="s">
        <v>1287</v>
      </c>
      <c r="C33" s="59" t="s">
        <v>1265</v>
      </c>
      <c r="D33" s="59"/>
      <c r="E33" s="59" t="s">
        <v>1288</v>
      </c>
      <c r="F33" s="60">
        <v>0</v>
      </c>
      <c r="G33" s="59" t="s">
        <v>1267</v>
      </c>
      <c r="H33" s="60">
        <v>802</v>
      </c>
      <c r="I33" s="59" t="s">
        <v>1267</v>
      </c>
      <c r="J33" s="59">
        <v>802</v>
      </c>
      <c r="K33" s="59" t="s">
        <v>68</v>
      </c>
      <c r="L33" s="59" t="s">
        <v>69</v>
      </c>
      <c r="M33" s="62" t="s">
        <v>1460</v>
      </c>
      <c r="N33">
        <v>1</v>
      </c>
      <c r="O33" s="55" t="str">
        <f t="shared" si="0"/>
        <v>F0023-U0942-költségmegosztó 1</v>
      </c>
    </row>
    <row r="34" spans="1:15" ht="15" x14ac:dyDescent="0.2">
      <c r="A34" s="58" t="s">
        <v>1286</v>
      </c>
      <c r="B34" s="58" t="s">
        <v>1287</v>
      </c>
      <c r="C34" s="59" t="s">
        <v>1265</v>
      </c>
      <c r="D34" s="59"/>
      <c r="E34" s="59" t="s">
        <v>1375</v>
      </c>
      <c r="F34" s="60">
        <v>0</v>
      </c>
      <c r="G34" s="59" t="s">
        <v>1267</v>
      </c>
      <c r="H34" s="60">
        <v>466</v>
      </c>
      <c r="I34" s="59" t="s">
        <v>1267</v>
      </c>
      <c r="J34" s="59">
        <v>466</v>
      </c>
      <c r="K34" s="59" t="s">
        <v>68</v>
      </c>
      <c r="L34" s="59" t="s">
        <v>69</v>
      </c>
      <c r="M34" s="62" t="s">
        <v>1460</v>
      </c>
      <c r="N34">
        <v>2</v>
      </c>
      <c r="O34" s="55" t="str">
        <f t="shared" si="0"/>
        <v>F0023-U0942-költségmegosztó 2</v>
      </c>
    </row>
    <row r="35" spans="1:15" ht="15" x14ac:dyDescent="0.2">
      <c r="A35" s="58" t="s">
        <v>1286</v>
      </c>
      <c r="B35" s="58" t="s">
        <v>1287</v>
      </c>
      <c r="C35" s="59" t="s">
        <v>1265</v>
      </c>
      <c r="D35" s="59"/>
      <c r="E35" s="59" t="s">
        <v>1376</v>
      </c>
      <c r="F35" s="60">
        <v>0</v>
      </c>
      <c r="G35" s="59" t="s">
        <v>1267</v>
      </c>
      <c r="H35" s="60">
        <v>907</v>
      </c>
      <c r="I35" s="59" t="s">
        <v>1267</v>
      </c>
      <c r="J35" s="59">
        <v>907</v>
      </c>
      <c r="K35" s="59" t="s">
        <v>68</v>
      </c>
      <c r="L35" s="59" t="s">
        <v>69</v>
      </c>
      <c r="M35" s="62" t="s">
        <v>1460</v>
      </c>
      <c r="N35">
        <v>3</v>
      </c>
      <c r="O35" s="55" t="str">
        <f t="shared" si="0"/>
        <v>F0023-U0942-költségmegosztó 3</v>
      </c>
    </row>
    <row r="36" spans="1:15" ht="15" x14ac:dyDescent="0.2">
      <c r="A36" s="58" t="s">
        <v>1286</v>
      </c>
      <c r="B36" s="58" t="s">
        <v>1287</v>
      </c>
      <c r="C36" s="59" t="s">
        <v>1265</v>
      </c>
      <c r="D36" s="59"/>
      <c r="E36" s="59" t="s">
        <v>1377</v>
      </c>
      <c r="F36" s="60">
        <v>0</v>
      </c>
      <c r="G36" s="59" t="s">
        <v>1267</v>
      </c>
      <c r="H36" s="60">
        <v>53</v>
      </c>
      <c r="I36" s="59" t="s">
        <v>1267</v>
      </c>
      <c r="J36" s="59">
        <v>53</v>
      </c>
      <c r="K36" s="59" t="s">
        <v>68</v>
      </c>
      <c r="L36" s="59" t="s">
        <v>69</v>
      </c>
      <c r="M36" s="62" t="s">
        <v>1460</v>
      </c>
      <c r="N36">
        <v>4</v>
      </c>
      <c r="O36" s="55" t="str">
        <f t="shared" si="0"/>
        <v>F0023-U0942-költségmegosztó 4</v>
      </c>
    </row>
    <row r="37" spans="1:15" ht="15" x14ac:dyDescent="0.2">
      <c r="A37" s="58" t="s">
        <v>1289</v>
      </c>
      <c r="B37" s="58" t="s">
        <v>1290</v>
      </c>
      <c r="C37" s="59" t="s">
        <v>1265</v>
      </c>
      <c r="D37" s="59"/>
      <c r="E37" s="59" t="s">
        <v>1291</v>
      </c>
      <c r="F37" s="60">
        <v>0</v>
      </c>
      <c r="G37" s="59" t="s">
        <v>1267</v>
      </c>
      <c r="H37" s="60">
        <v>15</v>
      </c>
      <c r="I37" s="59" t="s">
        <v>1267</v>
      </c>
      <c r="J37" s="59">
        <v>15</v>
      </c>
      <c r="K37" s="59" t="s">
        <v>70</v>
      </c>
      <c r="L37" s="59" t="s">
        <v>71</v>
      </c>
      <c r="M37" s="62" t="s">
        <v>1461</v>
      </c>
      <c r="N37">
        <v>1</v>
      </c>
      <c r="O37" s="55" t="str">
        <f t="shared" si="0"/>
        <v>F0024-U0694-költségmegosztó 1</v>
      </c>
    </row>
    <row r="38" spans="1:15" ht="15" x14ac:dyDescent="0.2">
      <c r="A38" s="58" t="s">
        <v>1289</v>
      </c>
      <c r="B38" s="58" t="s">
        <v>1290</v>
      </c>
      <c r="C38" s="59" t="s">
        <v>1265</v>
      </c>
      <c r="D38" s="59"/>
      <c r="E38" s="59" t="s">
        <v>1378</v>
      </c>
      <c r="F38" s="60">
        <v>0</v>
      </c>
      <c r="G38" s="59" t="s">
        <v>1267</v>
      </c>
      <c r="H38" s="60">
        <v>138</v>
      </c>
      <c r="I38" s="59" t="s">
        <v>1267</v>
      </c>
      <c r="J38" s="59">
        <v>138</v>
      </c>
      <c r="K38" s="59" t="s">
        <v>70</v>
      </c>
      <c r="L38" s="59" t="s">
        <v>71</v>
      </c>
      <c r="M38" s="62" t="s">
        <v>1461</v>
      </c>
      <c r="N38">
        <v>2</v>
      </c>
      <c r="O38" s="55" t="str">
        <f t="shared" si="0"/>
        <v>F0024-U0694-költségmegosztó 2</v>
      </c>
    </row>
    <row r="39" spans="1:15" ht="15" x14ac:dyDescent="0.2">
      <c r="A39" s="58" t="s">
        <v>1289</v>
      </c>
      <c r="B39" s="58" t="s">
        <v>1290</v>
      </c>
      <c r="C39" s="59" t="s">
        <v>1265</v>
      </c>
      <c r="D39" s="59"/>
      <c r="E39" s="59" t="s">
        <v>1379</v>
      </c>
      <c r="F39" s="60">
        <v>0</v>
      </c>
      <c r="G39" s="59" t="s">
        <v>1267</v>
      </c>
      <c r="H39" s="60">
        <v>300</v>
      </c>
      <c r="I39" s="59" t="s">
        <v>1267</v>
      </c>
      <c r="J39" s="59">
        <v>300</v>
      </c>
      <c r="K39" s="59" t="s">
        <v>70</v>
      </c>
      <c r="L39" s="59" t="s">
        <v>71</v>
      </c>
      <c r="M39" s="62" t="s">
        <v>1461</v>
      </c>
      <c r="N39">
        <v>3</v>
      </c>
      <c r="O39" s="55" t="str">
        <f t="shared" si="0"/>
        <v>F0024-U0694-költségmegosztó 3</v>
      </c>
    </row>
    <row r="40" spans="1:15" ht="15" x14ac:dyDescent="0.2">
      <c r="A40" s="58" t="s">
        <v>1289</v>
      </c>
      <c r="B40" s="58" t="s">
        <v>1290</v>
      </c>
      <c r="C40" s="59" t="s">
        <v>1265</v>
      </c>
      <c r="D40" s="59"/>
      <c r="E40" s="59" t="s">
        <v>1380</v>
      </c>
      <c r="F40" s="60">
        <v>0</v>
      </c>
      <c r="G40" s="59" t="s">
        <v>1267</v>
      </c>
      <c r="H40" s="60">
        <v>462</v>
      </c>
      <c r="I40" s="59" t="s">
        <v>1267</v>
      </c>
      <c r="J40" s="59">
        <v>462</v>
      </c>
      <c r="K40" s="59" t="s">
        <v>70</v>
      </c>
      <c r="L40" s="59" t="s">
        <v>71</v>
      </c>
      <c r="M40" s="62" t="s">
        <v>1461</v>
      </c>
      <c r="N40">
        <v>4</v>
      </c>
      <c r="O40" s="55" t="str">
        <f t="shared" si="0"/>
        <v>F0024-U0694-költségmegosztó 4</v>
      </c>
    </row>
    <row r="41" spans="1:15" ht="15" x14ac:dyDescent="0.2">
      <c r="A41" s="58" t="s">
        <v>1289</v>
      </c>
      <c r="B41" s="58" t="s">
        <v>1290</v>
      </c>
      <c r="C41" s="59" t="s">
        <v>1265</v>
      </c>
      <c r="D41" s="59"/>
      <c r="E41" s="59" t="s">
        <v>1381</v>
      </c>
      <c r="F41" s="60">
        <v>0</v>
      </c>
      <c r="G41" s="59" t="s">
        <v>1267</v>
      </c>
      <c r="H41" s="60">
        <v>69</v>
      </c>
      <c r="I41" s="59" t="s">
        <v>1267</v>
      </c>
      <c r="J41" s="59">
        <v>69</v>
      </c>
      <c r="K41" s="59" t="s">
        <v>70</v>
      </c>
      <c r="L41" s="59" t="s">
        <v>71</v>
      </c>
      <c r="M41" s="62" t="s">
        <v>1461</v>
      </c>
      <c r="N41">
        <v>5</v>
      </c>
      <c r="O41" s="55" t="str">
        <f t="shared" si="0"/>
        <v>F0024-U0694-költségmegosztó 5</v>
      </c>
    </row>
    <row r="42" spans="1:15" ht="15" x14ac:dyDescent="0.2">
      <c r="A42" s="58" t="s">
        <v>1292</v>
      </c>
      <c r="B42" s="58" t="s">
        <v>1293</v>
      </c>
      <c r="C42" s="59" t="s">
        <v>1265</v>
      </c>
      <c r="D42" s="59"/>
      <c r="E42" s="59" t="s">
        <v>1294</v>
      </c>
      <c r="F42" s="60">
        <v>0</v>
      </c>
      <c r="G42" s="59" t="s">
        <v>1267</v>
      </c>
      <c r="H42" s="60">
        <v>818</v>
      </c>
      <c r="I42" s="59" t="s">
        <v>1267</v>
      </c>
      <c r="J42" s="59">
        <v>818</v>
      </c>
      <c r="K42" s="59" t="s">
        <v>72</v>
      </c>
      <c r="L42" s="59" t="s">
        <v>73</v>
      </c>
      <c r="M42" s="62" t="s">
        <v>1462</v>
      </c>
      <c r="N42">
        <v>1</v>
      </c>
      <c r="O42" s="55" t="str">
        <f t="shared" si="0"/>
        <v>F0025-U0756-költségmegosztó 1</v>
      </c>
    </row>
    <row r="43" spans="1:15" ht="15" x14ac:dyDescent="0.2">
      <c r="A43" s="58" t="s">
        <v>1292</v>
      </c>
      <c r="B43" s="58" t="s">
        <v>1293</v>
      </c>
      <c r="C43" s="59" t="s">
        <v>1265</v>
      </c>
      <c r="D43" s="59"/>
      <c r="E43" s="59" t="s">
        <v>1382</v>
      </c>
      <c r="F43" s="60">
        <v>0</v>
      </c>
      <c r="G43" s="59" t="s">
        <v>1267</v>
      </c>
      <c r="H43" s="59"/>
      <c r="I43" s="59" t="s">
        <v>1267</v>
      </c>
      <c r="J43" s="59"/>
      <c r="K43" s="59" t="s">
        <v>72</v>
      </c>
      <c r="L43" s="59" t="s">
        <v>73</v>
      </c>
      <c r="M43" s="62" t="s">
        <v>1462</v>
      </c>
      <c r="N43">
        <v>2</v>
      </c>
      <c r="O43" s="55" t="str">
        <f t="shared" si="0"/>
        <v>F0025-U0756-költségmegosztó 2</v>
      </c>
    </row>
    <row r="44" spans="1:15" ht="15" x14ac:dyDescent="0.2">
      <c r="A44" s="58" t="s">
        <v>1292</v>
      </c>
      <c r="B44" s="58" t="s">
        <v>1293</v>
      </c>
      <c r="C44" s="59" t="s">
        <v>1265</v>
      </c>
      <c r="D44" s="59"/>
      <c r="E44" s="59" t="s">
        <v>1383</v>
      </c>
      <c r="F44" s="60">
        <v>0</v>
      </c>
      <c r="G44" s="59" t="s">
        <v>1267</v>
      </c>
      <c r="H44" s="60">
        <v>365</v>
      </c>
      <c r="I44" s="59" t="s">
        <v>1267</v>
      </c>
      <c r="J44" s="59">
        <v>365</v>
      </c>
      <c r="K44" s="59" t="s">
        <v>72</v>
      </c>
      <c r="L44" s="59" t="s">
        <v>73</v>
      </c>
      <c r="M44" s="62" t="s">
        <v>1462</v>
      </c>
      <c r="N44">
        <v>3</v>
      </c>
      <c r="O44" s="55" t="str">
        <f t="shared" si="0"/>
        <v>F0025-U0756-költségmegosztó 3</v>
      </c>
    </row>
    <row r="45" spans="1:15" ht="15" x14ac:dyDescent="0.2">
      <c r="A45" s="58" t="s">
        <v>1295</v>
      </c>
      <c r="B45" s="58" t="s">
        <v>1296</v>
      </c>
      <c r="C45" s="59" t="s">
        <v>1265</v>
      </c>
      <c r="D45" s="59"/>
      <c r="E45" s="59" t="s">
        <v>1297</v>
      </c>
      <c r="F45" s="60">
        <v>0</v>
      </c>
      <c r="G45" s="59" t="s">
        <v>1267</v>
      </c>
      <c r="H45" s="60">
        <v>561</v>
      </c>
      <c r="I45" s="59" t="s">
        <v>1267</v>
      </c>
      <c r="J45" s="59">
        <v>561</v>
      </c>
      <c r="K45" s="59" t="s">
        <v>74</v>
      </c>
      <c r="L45" s="59" t="s">
        <v>75</v>
      </c>
      <c r="M45" s="62" t="s">
        <v>1463</v>
      </c>
      <c r="N45">
        <v>1</v>
      </c>
      <c r="O45" s="55" t="str">
        <f t="shared" si="0"/>
        <v>F0026-U0026-költségmegosztó 1</v>
      </c>
    </row>
    <row r="46" spans="1:15" ht="15" x14ac:dyDescent="0.2">
      <c r="A46" s="58" t="s">
        <v>1295</v>
      </c>
      <c r="B46" s="58" t="s">
        <v>1296</v>
      </c>
      <c r="C46" s="59" t="s">
        <v>1265</v>
      </c>
      <c r="D46" s="59"/>
      <c r="E46" s="59" t="s">
        <v>1384</v>
      </c>
      <c r="F46" s="60">
        <v>0</v>
      </c>
      <c r="G46" s="59" t="s">
        <v>1267</v>
      </c>
      <c r="H46" s="60">
        <v>536</v>
      </c>
      <c r="I46" s="59" t="s">
        <v>1267</v>
      </c>
      <c r="J46" s="59">
        <v>536</v>
      </c>
      <c r="K46" s="59" t="s">
        <v>74</v>
      </c>
      <c r="L46" s="59" t="s">
        <v>75</v>
      </c>
      <c r="M46" s="62" t="s">
        <v>1463</v>
      </c>
      <c r="N46">
        <v>2</v>
      </c>
      <c r="O46" s="55" t="str">
        <f t="shared" si="0"/>
        <v>F0026-U0026-költségmegosztó 2</v>
      </c>
    </row>
    <row r="47" spans="1:15" ht="15" x14ac:dyDescent="0.2">
      <c r="A47" s="58" t="s">
        <v>1295</v>
      </c>
      <c r="B47" s="58" t="s">
        <v>1296</v>
      </c>
      <c r="C47" s="59" t="s">
        <v>1265</v>
      </c>
      <c r="D47" s="59"/>
      <c r="E47" s="59" t="s">
        <v>1385</v>
      </c>
      <c r="F47" s="60">
        <v>0</v>
      </c>
      <c r="G47" s="59" t="s">
        <v>1267</v>
      </c>
      <c r="H47" s="60">
        <v>253</v>
      </c>
      <c r="I47" s="59" t="s">
        <v>1267</v>
      </c>
      <c r="J47" s="59">
        <v>253</v>
      </c>
      <c r="K47" s="59" t="s">
        <v>74</v>
      </c>
      <c r="L47" s="59" t="s">
        <v>75</v>
      </c>
      <c r="M47" s="62" t="s">
        <v>1463</v>
      </c>
      <c r="N47">
        <v>3</v>
      </c>
      <c r="O47" s="55" t="str">
        <f t="shared" si="0"/>
        <v>F0026-U0026-költségmegosztó 3</v>
      </c>
    </row>
    <row r="48" spans="1:15" ht="15" x14ac:dyDescent="0.2">
      <c r="A48" s="58" t="s">
        <v>1298</v>
      </c>
      <c r="B48" s="58" t="s">
        <v>1299</v>
      </c>
      <c r="C48" s="59" t="s">
        <v>1265</v>
      </c>
      <c r="D48" s="59"/>
      <c r="E48" s="59" t="s">
        <v>1300</v>
      </c>
      <c r="F48" s="60">
        <v>0</v>
      </c>
      <c r="G48" s="59" t="s">
        <v>1267</v>
      </c>
      <c r="H48" s="60">
        <v>0</v>
      </c>
      <c r="I48" s="59" t="s">
        <v>1267</v>
      </c>
      <c r="J48" s="59">
        <v>0</v>
      </c>
      <c r="K48" s="59" t="s">
        <v>77</v>
      </c>
      <c r="L48" s="59" t="s">
        <v>78</v>
      </c>
      <c r="M48" s="62" t="s">
        <v>1464</v>
      </c>
      <c r="N48">
        <v>1</v>
      </c>
      <c r="O48" s="55" t="str">
        <f t="shared" si="0"/>
        <v>F0028-U0737-költségmegosztó 1</v>
      </c>
    </row>
    <row r="49" spans="1:15" ht="15" x14ac:dyDescent="0.2">
      <c r="A49" s="58" t="s">
        <v>1301</v>
      </c>
      <c r="B49" s="58" t="s">
        <v>1299</v>
      </c>
      <c r="C49" s="59" t="s">
        <v>1265</v>
      </c>
      <c r="D49" s="59"/>
      <c r="E49" s="59" t="s">
        <v>1302</v>
      </c>
      <c r="F49" s="60">
        <v>0</v>
      </c>
      <c r="G49" s="59" t="s">
        <v>1267</v>
      </c>
      <c r="H49" s="60">
        <v>516</v>
      </c>
      <c r="I49" s="59" t="s">
        <v>1267</v>
      </c>
      <c r="J49" s="59">
        <v>516</v>
      </c>
      <c r="K49" s="59" t="s">
        <v>79</v>
      </c>
      <c r="L49" s="59" t="s">
        <v>80</v>
      </c>
      <c r="M49" s="62" t="s">
        <v>1465</v>
      </c>
      <c r="N49">
        <v>1</v>
      </c>
      <c r="O49" s="55" t="str">
        <f t="shared" si="0"/>
        <v>F0029-U1063-költségmegosztó 1</v>
      </c>
    </row>
    <row r="50" spans="1:15" ht="15" x14ac:dyDescent="0.2">
      <c r="A50" s="58" t="s">
        <v>1301</v>
      </c>
      <c r="B50" s="58" t="s">
        <v>1299</v>
      </c>
      <c r="C50" s="59" t="s">
        <v>1265</v>
      </c>
      <c r="D50" s="59"/>
      <c r="E50" s="59" t="s">
        <v>1386</v>
      </c>
      <c r="F50" s="60">
        <v>0</v>
      </c>
      <c r="G50" s="59" t="s">
        <v>1267</v>
      </c>
      <c r="H50" s="60">
        <v>339</v>
      </c>
      <c r="I50" s="59" t="s">
        <v>1267</v>
      </c>
      <c r="J50" s="59">
        <v>339</v>
      </c>
      <c r="K50" s="59" t="s">
        <v>79</v>
      </c>
      <c r="L50" s="59" t="s">
        <v>80</v>
      </c>
      <c r="M50" s="62" t="s">
        <v>1465</v>
      </c>
      <c r="N50">
        <v>2</v>
      </c>
      <c r="O50" s="55" t="str">
        <f t="shared" si="0"/>
        <v>F0029-U1063-költségmegosztó 2</v>
      </c>
    </row>
    <row r="51" spans="1:15" ht="15" x14ac:dyDescent="0.2">
      <c r="A51" s="58" t="s">
        <v>1301</v>
      </c>
      <c r="B51" s="58" t="s">
        <v>1299</v>
      </c>
      <c r="C51" s="59" t="s">
        <v>1265</v>
      </c>
      <c r="D51" s="59"/>
      <c r="E51" s="59" t="s">
        <v>1387</v>
      </c>
      <c r="F51" s="60">
        <v>0</v>
      </c>
      <c r="G51" s="59" t="s">
        <v>1267</v>
      </c>
      <c r="H51" s="60">
        <v>450</v>
      </c>
      <c r="I51" s="59" t="s">
        <v>1267</v>
      </c>
      <c r="J51" s="59">
        <v>450</v>
      </c>
      <c r="K51" s="59" t="s">
        <v>79</v>
      </c>
      <c r="L51" s="59" t="s">
        <v>80</v>
      </c>
      <c r="M51" s="62" t="s">
        <v>1465</v>
      </c>
      <c r="N51">
        <v>3</v>
      </c>
      <c r="O51" s="55" t="str">
        <f t="shared" si="0"/>
        <v>F0029-U1063-költségmegosztó 3</v>
      </c>
    </row>
    <row r="52" spans="1:15" ht="15" x14ac:dyDescent="0.2">
      <c r="A52" s="58" t="s">
        <v>1303</v>
      </c>
      <c r="B52" s="58" t="s">
        <v>1304</v>
      </c>
      <c r="C52" s="59" t="s">
        <v>1265</v>
      </c>
      <c r="D52" s="59"/>
      <c r="E52" s="59" t="s">
        <v>1305</v>
      </c>
      <c r="F52" s="60">
        <v>0</v>
      </c>
      <c r="G52" s="59" t="s">
        <v>1267</v>
      </c>
      <c r="H52" s="60">
        <v>283</v>
      </c>
      <c r="I52" s="59" t="s">
        <v>1267</v>
      </c>
      <c r="J52" s="59">
        <v>283</v>
      </c>
      <c r="K52" s="59" t="s">
        <v>81</v>
      </c>
      <c r="L52" s="59" t="s">
        <v>82</v>
      </c>
      <c r="M52" s="62" t="s">
        <v>1466</v>
      </c>
      <c r="N52">
        <v>1</v>
      </c>
      <c r="O52" s="55" t="str">
        <f t="shared" si="0"/>
        <v>F0031-U0031-költségmegosztó 1</v>
      </c>
    </row>
    <row r="53" spans="1:15" ht="15" x14ac:dyDescent="0.2">
      <c r="A53" s="58" t="s">
        <v>1303</v>
      </c>
      <c r="B53" s="58" t="s">
        <v>1304</v>
      </c>
      <c r="C53" s="59" t="s">
        <v>1265</v>
      </c>
      <c r="D53" s="59"/>
      <c r="E53" s="59" t="s">
        <v>1388</v>
      </c>
      <c r="F53" s="60">
        <v>0</v>
      </c>
      <c r="G53" s="59" t="s">
        <v>1267</v>
      </c>
      <c r="H53" s="60">
        <v>122</v>
      </c>
      <c r="I53" s="59" t="s">
        <v>1267</v>
      </c>
      <c r="J53" s="59">
        <v>122</v>
      </c>
      <c r="K53" s="59" t="s">
        <v>81</v>
      </c>
      <c r="L53" s="59" t="s">
        <v>82</v>
      </c>
      <c r="M53" s="62" t="s">
        <v>1466</v>
      </c>
      <c r="N53">
        <v>2</v>
      </c>
      <c r="O53" s="55" t="str">
        <f t="shared" si="0"/>
        <v>F0031-U0031-költségmegosztó 2</v>
      </c>
    </row>
    <row r="54" spans="1:15" ht="15" x14ac:dyDescent="0.2">
      <c r="A54" s="58" t="s">
        <v>1303</v>
      </c>
      <c r="B54" s="58" t="s">
        <v>1304</v>
      </c>
      <c r="C54" s="59" t="s">
        <v>1265</v>
      </c>
      <c r="D54" s="59"/>
      <c r="E54" s="59" t="s">
        <v>1389</v>
      </c>
      <c r="F54" s="60">
        <v>0</v>
      </c>
      <c r="G54" s="59" t="s">
        <v>1267</v>
      </c>
      <c r="H54" s="60">
        <v>214</v>
      </c>
      <c r="I54" s="59" t="s">
        <v>1267</v>
      </c>
      <c r="J54" s="59">
        <v>214</v>
      </c>
      <c r="K54" s="59" t="s">
        <v>81</v>
      </c>
      <c r="L54" s="59" t="s">
        <v>82</v>
      </c>
      <c r="M54" s="62" t="s">
        <v>1466</v>
      </c>
      <c r="N54">
        <v>3</v>
      </c>
      <c r="O54" s="55" t="str">
        <f t="shared" si="0"/>
        <v>F0031-U0031-költségmegosztó 3</v>
      </c>
    </row>
    <row r="55" spans="1:15" ht="15" x14ac:dyDescent="0.2">
      <c r="A55" s="58" t="s">
        <v>1303</v>
      </c>
      <c r="B55" s="58" t="s">
        <v>1304</v>
      </c>
      <c r="C55" s="59" t="s">
        <v>1265</v>
      </c>
      <c r="D55" s="59"/>
      <c r="E55" s="59" t="s">
        <v>1390</v>
      </c>
      <c r="F55" s="60">
        <v>0</v>
      </c>
      <c r="G55" s="59" t="s">
        <v>1267</v>
      </c>
      <c r="H55" s="60">
        <v>0</v>
      </c>
      <c r="I55" s="59" t="s">
        <v>1267</v>
      </c>
      <c r="J55" s="59">
        <v>0</v>
      </c>
      <c r="K55" s="59" t="s">
        <v>81</v>
      </c>
      <c r="L55" s="59" t="s">
        <v>82</v>
      </c>
      <c r="M55" s="62" t="s">
        <v>1466</v>
      </c>
      <c r="N55">
        <v>4</v>
      </c>
      <c r="O55" s="55" t="str">
        <f t="shared" si="0"/>
        <v>F0031-U0031-költségmegosztó 4</v>
      </c>
    </row>
    <row r="56" spans="1:15" ht="15" x14ac:dyDescent="0.2">
      <c r="A56" s="58" t="s">
        <v>1303</v>
      </c>
      <c r="B56" s="58" t="s">
        <v>1304</v>
      </c>
      <c r="C56" s="59" t="s">
        <v>1265</v>
      </c>
      <c r="D56" s="59"/>
      <c r="E56" s="59" t="s">
        <v>1391</v>
      </c>
      <c r="F56" s="60">
        <v>0</v>
      </c>
      <c r="G56" s="59" t="s">
        <v>1267</v>
      </c>
      <c r="H56" s="60">
        <v>116</v>
      </c>
      <c r="I56" s="59" t="s">
        <v>1267</v>
      </c>
      <c r="J56" s="59">
        <v>116</v>
      </c>
      <c r="K56" s="59" t="s">
        <v>81</v>
      </c>
      <c r="L56" s="59" t="s">
        <v>82</v>
      </c>
      <c r="M56" s="62" t="s">
        <v>1466</v>
      </c>
      <c r="N56">
        <v>5</v>
      </c>
      <c r="O56" s="55" t="str">
        <f t="shared" si="0"/>
        <v>F0031-U0031-költségmegosztó 5</v>
      </c>
    </row>
    <row r="57" spans="1:15" ht="15" x14ac:dyDescent="0.2">
      <c r="A57" s="58" t="s">
        <v>1303</v>
      </c>
      <c r="B57" s="58" t="s">
        <v>1304</v>
      </c>
      <c r="C57" s="59" t="s">
        <v>1265</v>
      </c>
      <c r="D57" s="59"/>
      <c r="E57" s="59" t="s">
        <v>1392</v>
      </c>
      <c r="F57" s="60">
        <v>0</v>
      </c>
      <c r="G57" s="59" t="s">
        <v>1267</v>
      </c>
      <c r="H57" s="60">
        <v>0</v>
      </c>
      <c r="I57" s="59" t="s">
        <v>1267</v>
      </c>
      <c r="J57" s="59">
        <v>0</v>
      </c>
      <c r="K57" s="59" t="s">
        <v>81</v>
      </c>
      <c r="L57" s="59" t="s">
        <v>82</v>
      </c>
      <c r="M57" s="62" t="s">
        <v>1466</v>
      </c>
      <c r="N57">
        <v>6</v>
      </c>
      <c r="O57" s="55" t="str">
        <f t="shared" si="0"/>
        <v>F0031-U0031-költségmegosztó 6</v>
      </c>
    </row>
    <row r="58" spans="1:15" ht="15" x14ac:dyDescent="0.2">
      <c r="A58" s="58" t="s">
        <v>1306</v>
      </c>
      <c r="B58" s="58" t="s">
        <v>1307</v>
      </c>
      <c r="C58" s="59" t="s">
        <v>1265</v>
      </c>
      <c r="D58" s="59"/>
      <c r="E58" s="59" t="s">
        <v>1308</v>
      </c>
      <c r="F58" s="60">
        <v>0</v>
      </c>
      <c r="G58" s="59" t="s">
        <v>1267</v>
      </c>
      <c r="H58" s="60">
        <v>0</v>
      </c>
      <c r="I58" s="59" t="s">
        <v>1267</v>
      </c>
      <c r="J58" s="59">
        <v>0</v>
      </c>
      <c r="K58" s="59" t="s">
        <v>83</v>
      </c>
      <c r="L58" s="59" t="s">
        <v>84</v>
      </c>
      <c r="M58" s="62" t="s">
        <v>1467</v>
      </c>
      <c r="N58">
        <v>1</v>
      </c>
      <c r="O58" s="55" t="str">
        <f t="shared" si="0"/>
        <v>F0032-U0032-költségmegosztó 1</v>
      </c>
    </row>
    <row r="59" spans="1:15" ht="15" x14ac:dyDescent="0.2">
      <c r="A59" s="58" t="s">
        <v>1306</v>
      </c>
      <c r="B59" s="58" t="s">
        <v>1307</v>
      </c>
      <c r="C59" s="59" t="s">
        <v>1265</v>
      </c>
      <c r="D59" s="59"/>
      <c r="E59" s="59" t="s">
        <v>1393</v>
      </c>
      <c r="F59" s="60">
        <v>0</v>
      </c>
      <c r="G59" s="59" t="s">
        <v>1267</v>
      </c>
      <c r="H59" s="60">
        <v>0</v>
      </c>
      <c r="I59" s="59" t="s">
        <v>1267</v>
      </c>
      <c r="J59" s="59">
        <v>0</v>
      </c>
      <c r="K59" s="59" t="s">
        <v>83</v>
      </c>
      <c r="L59" s="59" t="s">
        <v>84</v>
      </c>
      <c r="M59" s="62" t="s">
        <v>1467</v>
      </c>
      <c r="N59">
        <v>2</v>
      </c>
      <c r="O59" s="55" t="str">
        <f t="shared" si="0"/>
        <v>F0032-U0032-költségmegosztó 2</v>
      </c>
    </row>
    <row r="60" spans="1:15" ht="15" x14ac:dyDescent="0.2">
      <c r="A60" s="58" t="s">
        <v>1306</v>
      </c>
      <c r="B60" s="58" t="s">
        <v>1307</v>
      </c>
      <c r="C60" s="59" t="s">
        <v>1265</v>
      </c>
      <c r="D60" s="59"/>
      <c r="E60" s="59" t="s">
        <v>1394</v>
      </c>
      <c r="F60" s="60">
        <v>0</v>
      </c>
      <c r="G60" s="59" t="s">
        <v>1267</v>
      </c>
      <c r="H60" s="60">
        <v>0</v>
      </c>
      <c r="I60" s="59" t="s">
        <v>1267</v>
      </c>
      <c r="J60" s="59">
        <v>0</v>
      </c>
      <c r="K60" s="59" t="s">
        <v>83</v>
      </c>
      <c r="L60" s="59" t="s">
        <v>84</v>
      </c>
      <c r="M60" s="62" t="s">
        <v>1467</v>
      </c>
      <c r="N60">
        <v>3</v>
      </c>
      <c r="O60" s="55" t="str">
        <f t="shared" si="0"/>
        <v>F0032-U0032-költségmegosztó 3</v>
      </c>
    </row>
    <row r="61" spans="1:15" ht="15" x14ac:dyDescent="0.2">
      <c r="A61" s="58" t="s">
        <v>1306</v>
      </c>
      <c r="B61" s="58" t="s">
        <v>1307</v>
      </c>
      <c r="C61" s="59" t="s">
        <v>1265</v>
      </c>
      <c r="D61" s="59"/>
      <c r="E61" s="59" t="s">
        <v>1395</v>
      </c>
      <c r="F61" s="60">
        <v>0</v>
      </c>
      <c r="G61" s="59" t="s">
        <v>1267</v>
      </c>
      <c r="H61" s="60">
        <v>0</v>
      </c>
      <c r="I61" s="59" t="s">
        <v>1267</v>
      </c>
      <c r="J61" s="59">
        <v>0</v>
      </c>
      <c r="K61" s="59" t="s">
        <v>83</v>
      </c>
      <c r="L61" s="59" t="s">
        <v>84</v>
      </c>
      <c r="M61" s="62" t="s">
        <v>1467</v>
      </c>
      <c r="N61">
        <v>4</v>
      </c>
      <c r="O61" s="55" t="str">
        <f t="shared" si="0"/>
        <v>F0032-U0032-költségmegosztó 4</v>
      </c>
    </row>
    <row r="62" spans="1:15" ht="15" x14ac:dyDescent="0.2">
      <c r="A62" s="58" t="s">
        <v>1306</v>
      </c>
      <c r="B62" s="58" t="s">
        <v>1307</v>
      </c>
      <c r="C62" s="59" t="s">
        <v>1265</v>
      </c>
      <c r="D62" s="59"/>
      <c r="E62" s="59" t="s">
        <v>1396</v>
      </c>
      <c r="F62" s="60">
        <v>0</v>
      </c>
      <c r="G62" s="59" t="s">
        <v>1267</v>
      </c>
      <c r="H62" s="60">
        <v>0</v>
      </c>
      <c r="I62" s="59" t="s">
        <v>1267</v>
      </c>
      <c r="J62" s="59">
        <v>0</v>
      </c>
      <c r="K62" s="59" t="s">
        <v>83</v>
      </c>
      <c r="L62" s="59" t="s">
        <v>84</v>
      </c>
      <c r="M62" s="62" t="s">
        <v>1467</v>
      </c>
      <c r="N62">
        <v>5</v>
      </c>
      <c r="O62" s="55" t="str">
        <f t="shared" si="0"/>
        <v>F0032-U0032-költségmegosztó 5</v>
      </c>
    </row>
    <row r="63" spans="1:15" ht="15" x14ac:dyDescent="0.2">
      <c r="A63" s="58" t="s">
        <v>1306</v>
      </c>
      <c r="B63" s="58" t="s">
        <v>1307</v>
      </c>
      <c r="C63" s="59" t="s">
        <v>1265</v>
      </c>
      <c r="D63" s="59"/>
      <c r="E63" s="59" t="s">
        <v>1397</v>
      </c>
      <c r="F63" s="60">
        <v>0</v>
      </c>
      <c r="G63" s="59" t="s">
        <v>1267</v>
      </c>
      <c r="H63" s="60">
        <v>0</v>
      </c>
      <c r="I63" s="59" t="s">
        <v>1267</v>
      </c>
      <c r="J63" s="59">
        <v>0</v>
      </c>
      <c r="K63" s="59" t="s">
        <v>83</v>
      </c>
      <c r="L63" s="59" t="s">
        <v>84</v>
      </c>
      <c r="M63" s="62" t="s">
        <v>1467</v>
      </c>
      <c r="N63">
        <v>6</v>
      </c>
      <c r="O63" s="55" t="str">
        <f t="shared" si="0"/>
        <v>F0032-U0032-költségmegosztó 6</v>
      </c>
    </row>
    <row r="64" spans="1:15" ht="15" x14ac:dyDescent="0.2">
      <c r="A64" s="58" t="s">
        <v>1309</v>
      </c>
      <c r="B64" s="58" t="s">
        <v>1310</v>
      </c>
      <c r="C64" s="59" t="s">
        <v>1265</v>
      </c>
      <c r="D64" s="59"/>
      <c r="E64" s="59" t="s">
        <v>1311</v>
      </c>
      <c r="F64" s="60">
        <v>0</v>
      </c>
      <c r="G64" s="59" t="s">
        <v>1267</v>
      </c>
      <c r="H64" s="60">
        <v>77</v>
      </c>
      <c r="I64" s="59" t="s">
        <v>1267</v>
      </c>
      <c r="J64" s="59">
        <v>77</v>
      </c>
      <c r="K64" s="59" t="s">
        <v>85</v>
      </c>
      <c r="L64" s="59" t="s">
        <v>86</v>
      </c>
      <c r="M64" s="62" t="s">
        <v>1468</v>
      </c>
      <c r="N64">
        <v>1</v>
      </c>
      <c r="O64" s="55" t="str">
        <f t="shared" si="0"/>
        <v>F0033-U0812-költségmegosztó 1</v>
      </c>
    </row>
    <row r="65" spans="1:15" ht="15" x14ac:dyDescent="0.2">
      <c r="A65" s="58" t="s">
        <v>1309</v>
      </c>
      <c r="B65" s="58" t="s">
        <v>1310</v>
      </c>
      <c r="C65" s="59" t="s">
        <v>1265</v>
      </c>
      <c r="D65" s="59"/>
      <c r="E65" s="59" t="s">
        <v>1398</v>
      </c>
      <c r="F65" s="60">
        <v>0</v>
      </c>
      <c r="G65" s="59" t="s">
        <v>1267</v>
      </c>
      <c r="H65" s="60">
        <v>370</v>
      </c>
      <c r="I65" s="59" t="s">
        <v>1267</v>
      </c>
      <c r="J65" s="59">
        <v>370</v>
      </c>
      <c r="K65" s="59" t="s">
        <v>85</v>
      </c>
      <c r="L65" s="59" t="s">
        <v>86</v>
      </c>
      <c r="M65" s="62" t="s">
        <v>1468</v>
      </c>
      <c r="N65">
        <v>2</v>
      </c>
      <c r="O65" s="55" t="str">
        <f t="shared" si="0"/>
        <v>F0033-U0812-költségmegosztó 2</v>
      </c>
    </row>
    <row r="66" spans="1:15" ht="15" x14ac:dyDescent="0.2">
      <c r="A66" s="58" t="s">
        <v>1309</v>
      </c>
      <c r="B66" s="58" t="s">
        <v>1310</v>
      </c>
      <c r="C66" s="59" t="s">
        <v>1265</v>
      </c>
      <c r="D66" s="59"/>
      <c r="E66" s="59" t="s">
        <v>1399</v>
      </c>
      <c r="F66" s="60">
        <v>0</v>
      </c>
      <c r="G66" s="59" t="s">
        <v>1267</v>
      </c>
      <c r="H66" s="60">
        <v>0</v>
      </c>
      <c r="I66" s="59" t="s">
        <v>1267</v>
      </c>
      <c r="J66" s="59">
        <v>0</v>
      </c>
      <c r="K66" s="59" t="s">
        <v>85</v>
      </c>
      <c r="L66" s="59" t="s">
        <v>86</v>
      </c>
      <c r="M66" s="62" t="s">
        <v>1468</v>
      </c>
      <c r="N66">
        <v>3</v>
      </c>
      <c r="O66" s="55" t="str">
        <f t="shared" si="0"/>
        <v>F0033-U0812-költségmegosztó 3</v>
      </c>
    </row>
    <row r="67" spans="1:15" ht="15" x14ac:dyDescent="0.2">
      <c r="A67" s="58" t="s">
        <v>1309</v>
      </c>
      <c r="B67" s="58" t="s">
        <v>1310</v>
      </c>
      <c r="C67" s="59" t="s">
        <v>1265</v>
      </c>
      <c r="D67" s="59"/>
      <c r="E67" s="59" t="s">
        <v>1400</v>
      </c>
      <c r="F67" s="60">
        <v>0</v>
      </c>
      <c r="G67" s="59" t="s">
        <v>1267</v>
      </c>
      <c r="H67" s="60">
        <v>348</v>
      </c>
      <c r="I67" s="59" t="s">
        <v>1267</v>
      </c>
      <c r="J67" s="59">
        <v>348</v>
      </c>
      <c r="K67" s="59" t="s">
        <v>85</v>
      </c>
      <c r="L67" s="59" t="s">
        <v>86</v>
      </c>
      <c r="M67" s="62" t="s">
        <v>1468</v>
      </c>
      <c r="N67">
        <v>4</v>
      </c>
      <c r="O67" s="55" t="str">
        <f t="shared" si="0"/>
        <v>F0033-U0812-költségmegosztó 4</v>
      </c>
    </row>
    <row r="68" spans="1:15" ht="15" x14ac:dyDescent="0.2">
      <c r="A68" s="58" t="s">
        <v>1309</v>
      </c>
      <c r="B68" s="58" t="s">
        <v>1310</v>
      </c>
      <c r="C68" s="59" t="s">
        <v>1265</v>
      </c>
      <c r="D68" s="59"/>
      <c r="E68" s="59" t="s">
        <v>1401</v>
      </c>
      <c r="F68" s="60">
        <v>0</v>
      </c>
      <c r="G68" s="59" t="s">
        <v>1267</v>
      </c>
      <c r="H68" s="60">
        <v>405</v>
      </c>
      <c r="I68" s="59" t="s">
        <v>1267</v>
      </c>
      <c r="J68" s="59">
        <v>405</v>
      </c>
      <c r="K68" s="59" t="s">
        <v>85</v>
      </c>
      <c r="L68" s="59" t="s">
        <v>86</v>
      </c>
      <c r="M68" s="62" t="s">
        <v>1468</v>
      </c>
      <c r="N68">
        <v>5</v>
      </c>
      <c r="O68" s="55" t="str">
        <f t="shared" ref="O68:O129" si="1">CONCATENATE(K68,"-",L68,"-","költségmegosztó ",N68)</f>
        <v>F0033-U0812-költségmegosztó 5</v>
      </c>
    </row>
    <row r="69" spans="1:15" ht="15" x14ac:dyDescent="0.2">
      <c r="A69" s="58" t="s">
        <v>1312</v>
      </c>
      <c r="B69" s="58" t="s">
        <v>1313</v>
      </c>
      <c r="C69" s="59" t="s">
        <v>1265</v>
      </c>
      <c r="D69" s="59"/>
      <c r="E69" s="59" t="s">
        <v>1314</v>
      </c>
      <c r="F69" s="60">
        <v>0</v>
      </c>
      <c r="G69" s="59" t="s">
        <v>1267</v>
      </c>
      <c r="H69" s="60">
        <v>0</v>
      </c>
      <c r="I69" s="59" t="s">
        <v>1267</v>
      </c>
      <c r="J69" s="59">
        <v>0</v>
      </c>
      <c r="K69" s="59" t="s">
        <v>87</v>
      </c>
      <c r="L69" s="59" t="s">
        <v>88</v>
      </c>
      <c r="M69" s="62" t="s">
        <v>1469</v>
      </c>
      <c r="N69">
        <v>1</v>
      </c>
      <c r="O69" s="55" t="str">
        <f t="shared" si="1"/>
        <v>F0034-U0720-költségmegosztó 1</v>
      </c>
    </row>
    <row r="70" spans="1:15" ht="15" x14ac:dyDescent="0.2">
      <c r="A70" s="58" t="s">
        <v>1312</v>
      </c>
      <c r="B70" s="58" t="s">
        <v>1313</v>
      </c>
      <c r="C70" s="59" t="s">
        <v>1265</v>
      </c>
      <c r="D70" s="59"/>
      <c r="E70" s="59" t="s">
        <v>1402</v>
      </c>
      <c r="F70" s="60">
        <v>0</v>
      </c>
      <c r="G70" s="59" t="s">
        <v>1267</v>
      </c>
      <c r="H70" s="60">
        <v>1</v>
      </c>
      <c r="I70" s="59" t="s">
        <v>1267</v>
      </c>
      <c r="J70" s="59">
        <v>1</v>
      </c>
      <c r="K70" s="59" t="s">
        <v>87</v>
      </c>
      <c r="L70" s="59" t="s">
        <v>88</v>
      </c>
      <c r="M70" s="62" t="s">
        <v>1469</v>
      </c>
      <c r="N70">
        <v>2</v>
      </c>
      <c r="O70" s="55" t="str">
        <f t="shared" si="1"/>
        <v>F0034-U0720-költségmegosztó 2</v>
      </c>
    </row>
    <row r="71" spans="1:15" ht="15" x14ac:dyDescent="0.2">
      <c r="A71" s="58" t="s">
        <v>1312</v>
      </c>
      <c r="B71" s="58" t="s">
        <v>1313</v>
      </c>
      <c r="C71" s="59" t="s">
        <v>1265</v>
      </c>
      <c r="D71" s="59"/>
      <c r="E71" s="59" t="s">
        <v>1403</v>
      </c>
      <c r="F71" s="60">
        <v>0</v>
      </c>
      <c r="G71" s="59" t="s">
        <v>1267</v>
      </c>
      <c r="H71" s="60">
        <v>1</v>
      </c>
      <c r="I71" s="59" t="s">
        <v>1267</v>
      </c>
      <c r="J71" s="59">
        <v>1</v>
      </c>
      <c r="K71" s="59" t="s">
        <v>87</v>
      </c>
      <c r="L71" s="59" t="s">
        <v>88</v>
      </c>
      <c r="M71" s="62" t="s">
        <v>1469</v>
      </c>
      <c r="N71">
        <v>3</v>
      </c>
      <c r="O71" s="55" t="str">
        <f t="shared" si="1"/>
        <v>F0034-U0720-költségmegosztó 3</v>
      </c>
    </row>
    <row r="72" spans="1:15" ht="15" x14ac:dyDescent="0.2">
      <c r="A72" s="58" t="s">
        <v>1312</v>
      </c>
      <c r="B72" s="58" t="s">
        <v>1313</v>
      </c>
      <c r="C72" s="59" t="s">
        <v>1265</v>
      </c>
      <c r="D72" s="59"/>
      <c r="E72" s="59" t="s">
        <v>1404</v>
      </c>
      <c r="F72" s="60">
        <v>0</v>
      </c>
      <c r="G72" s="59" t="s">
        <v>1267</v>
      </c>
      <c r="H72" s="60">
        <v>0</v>
      </c>
      <c r="I72" s="59" t="s">
        <v>1267</v>
      </c>
      <c r="J72" s="59">
        <v>0</v>
      </c>
      <c r="K72" s="59" t="s">
        <v>87</v>
      </c>
      <c r="L72" s="59" t="s">
        <v>88</v>
      </c>
      <c r="M72" s="62" t="s">
        <v>1469</v>
      </c>
      <c r="N72">
        <v>4</v>
      </c>
      <c r="O72" s="55" t="str">
        <f t="shared" si="1"/>
        <v>F0034-U0720-költségmegosztó 4</v>
      </c>
    </row>
    <row r="73" spans="1:15" ht="15" x14ac:dyDescent="0.2">
      <c r="A73" s="58" t="s">
        <v>1312</v>
      </c>
      <c r="B73" s="58" t="s">
        <v>1313</v>
      </c>
      <c r="C73" s="59" t="s">
        <v>1265</v>
      </c>
      <c r="D73" s="59"/>
      <c r="E73" s="59" t="s">
        <v>1405</v>
      </c>
      <c r="F73" s="60">
        <v>0</v>
      </c>
      <c r="G73" s="59" t="s">
        <v>1267</v>
      </c>
      <c r="H73" s="60">
        <v>6</v>
      </c>
      <c r="I73" s="59" t="s">
        <v>1267</v>
      </c>
      <c r="J73" s="59">
        <v>6</v>
      </c>
      <c r="K73" s="59" t="s">
        <v>87</v>
      </c>
      <c r="L73" s="59" t="s">
        <v>88</v>
      </c>
      <c r="M73" s="62" t="s">
        <v>1469</v>
      </c>
      <c r="N73">
        <v>5</v>
      </c>
      <c r="O73" s="55" t="str">
        <f t="shared" si="1"/>
        <v>F0034-U0720-költségmegosztó 5</v>
      </c>
    </row>
    <row r="74" spans="1:15" ht="15" x14ac:dyDescent="0.2">
      <c r="A74" s="58" t="s">
        <v>1312</v>
      </c>
      <c r="B74" s="58" t="s">
        <v>1313</v>
      </c>
      <c r="C74" s="59" t="s">
        <v>1265</v>
      </c>
      <c r="D74" s="59"/>
      <c r="E74" s="59" t="s">
        <v>1406</v>
      </c>
      <c r="F74" s="60">
        <v>0</v>
      </c>
      <c r="G74" s="59" t="s">
        <v>1267</v>
      </c>
      <c r="H74" s="60">
        <v>977</v>
      </c>
      <c r="I74" s="59" t="s">
        <v>1267</v>
      </c>
      <c r="J74" s="59">
        <v>977</v>
      </c>
      <c r="K74" s="59" t="s">
        <v>87</v>
      </c>
      <c r="L74" s="59" t="s">
        <v>88</v>
      </c>
      <c r="M74" s="62" t="s">
        <v>1469</v>
      </c>
      <c r="N74">
        <v>6</v>
      </c>
      <c r="O74" s="55" t="str">
        <f t="shared" si="1"/>
        <v>F0034-U0720-költségmegosztó 6</v>
      </c>
    </row>
    <row r="75" spans="1:15" ht="15" x14ac:dyDescent="0.2">
      <c r="A75" s="58" t="s">
        <v>1315</v>
      </c>
      <c r="B75" s="58" t="s">
        <v>1316</v>
      </c>
      <c r="C75" s="59" t="s">
        <v>1265</v>
      </c>
      <c r="D75" s="59"/>
      <c r="E75" s="59" t="s">
        <v>1317</v>
      </c>
      <c r="F75" s="60">
        <v>0</v>
      </c>
      <c r="G75" s="59" t="s">
        <v>1267</v>
      </c>
      <c r="H75" s="60">
        <v>873</v>
      </c>
      <c r="I75" s="59" t="s">
        <v>1267</v>
      </c>
      <c r="J75" s="59">
        <v>873</v>
      </c>
      <c r="K75" s="59" t="s">
        <v>89</v>
      </c>
      <c r="L75" s="59" t="s">
        <v>90</v>
      </c>
      <c r="M75" s="62" t="s">
        <v>1470</v>
      </c>
      <c r="N75">
        <v>1</v>
      </c>
      <c r="O75" s="55" t="str">
        <f t="shared" si="1"/>
        <v>F0035-U0759-költségmegosztó 1</v>
      </c>
    </row>
    <row r="76" spans="1:15" ht="15" x14ac:dyDescent="0.2">
      <c r="A76" s="58" t="s">
        <v>1315</v>
      </c>
      <c r="B76" s="58" t="s">
        <v>1316</v>
      </c>
      <c r="C76" s="59" t="s">
        <v>1265</v>
      </c>
      <c r="D76" s="59"/>
      <c r="E76" s="59" t="s">
        <v>1407</v>
      </c>
      <c r="F76" s="60">
        <v>0</v>
      </c>
      <c r="G76" s="59" t="s">
        <v>1267</v>
      </c>
      <c r="H76" s="60">
        <v>634</v>
      </c>
      <c r="I76" s="59" t="s">
        <v>1267</v>
      </c>
      <c r="J76" s="59">
        <v>634</v>
      </c>
      <c r="K76" s="59" t="s">
        <v>89</v>
      </c>
      <c r="L76" s="59" t="s">
        <v>90</v>
      </c>
      <c r="M76" s="62" t="s">
        <v>1470</v>
      </c>
      <c r="N76">
        <v>2</v>
      </c>
      <c r="O76" s="55" t="str">
        <f t="shared" si="1"/>
        <v>F0035-U0759-költségmegosztó 2</v>
      </c>
    </row>
    <row r="77" spans="1:15" ht="15" x14ac:dyDescent="0.2">
      <c r="A77" s="58" t="s">
        <v>1315</v>
      </c>
      <c r="B77" s="58" t="s">
        <v>1316</v>
      </c>
      <c r="C77" s="59" t="s">
        <v>1265</v>
      </c>
      <c r="D77" s="59"/>
      <c r="E77" s="59" t="s">
        <v>1408</v>
      </c>
      <c r="F77" s="60">
        <v>0</v>
      </c>
      <c r="G77" s="59" t="s">
        <v>1267</v>
      </c>
      <c r="H77" s="60">
        <v>937</v>
      </c>
      <c r="I77" s="59" t="s">
        <v>1267</v>
      </c>
      <c r="J77" s="59">
        <v>937</v>
      </c>
      <c r="K77" s="59" t="s">
        <v>89</v>
      </c>
      <c r="L77" s="59" t="s">
        <v>90</v>
      </c>
      <c r="M77" s="62" t="s">
        <v>1470</v>
      </c>
      <c r="N77">
        <v>3</v>
      </c>
      <c r="O77" s="55" t="str">
        <f t="shared" si="1"/>
        <v>F0035-U0759-költségmegosztó 3</v>
      </c>
    </row>
    <row r="78" spans="1:15" ht="15" x14ac:dyDescent="0.2">
      <c r="A78" s="58" t="s">
        <v>1315</v>
      </c>
      <c r="B78" s="58" t="s">
        <v>1316</v>
      </c>
      <c r="C78" s="59" t="s">
        <v>1265</v>
      </c>
      <c r="D78" s="59"/>
      <c r="E78" s="59" t="s">
        <v>1409</v>
      </c>
      <c r="F78" s="60">
        <v>0</v>
      </c>
      <c r="G78" s="59" t="s">
        <v>1267</v>
      </c>
      <c r="H78" s="60">
        <v>686</v>
      </c>
      <c r="I78" s="59" t="s">
        <v>1267</v>
      </c>
      <c r="J78" s="59">
        <v>686</v>
      </c>
      <c r="K78" s="59" t="s">
        <v>89</v>
      </c>
      <c r="L78" s="59" t="s">
        <v>90</v>
      </c>
      <c r="M78" s="62" t="s">
        <v>1470</v>
      </c>
      <c r="N78">
        <v>4</v>
      </c>
      <c r="O78" s="55" t="str">
        <f t="shared" si="1"/>
        <v>F0035-U0759-költségmegosztó 4</v>
      </c>
    </row>
    <row r="79" spans="1:15" ht="15" x14ac:dyDescent="0.2">
      <c r="A79" s="58" t="s">
        <v>1315</v>
      </c>
      <c r="B79" s="58" t="s">
        <v>1316</v>
      </c>
      <c r="C79" s="59" t="s">
        <v>1265</v>
      </c>
      <c r="D79" s="59"/>
      <c r="E79" s="59" t="s">
        <v>1410</v>
      </c>
      <c r="F79" s="60">
        <v>0</v>
      </c>
      <c r="G79" s="59" t="s">
        <v>1267</v>
      </c>
      <c r="H79" s="60">
        <v>1180</v>
      </c>
      <c r="I79" s="59" t="s">
        <v>1267</v>
      </c>
      <c r="J79" s="59">
        <v>1180</v>
      </c>
      <c r="K79" s="59" t="s">
        <v>89</v>
      </c>
      <c r="L79" s="59" t="s">
        <v>90</v>
      </c>
      <c r="M79" s="62" t="s">
        <v>1470</v>
      </c>
      <c r="N79">
        <v>5</v>
      </c>
      <c r="O79" s="55" t="str">
        <f t="shared" si="1"/>
        <v>F0035-U0759-költségmegosztó 5</v>
      </c>
    </row>
    <row r="80" spans="1:15" ht="15" x14ac:dyDescent="0.2">
      <c r="A80" s="58" t="s">
        <v>1315</v>
      </c>
      <c r="B80" s="58" t="s">
        <v>1316</v>
      </c>
      <c r="C80" s="59" t="s">
        <v>1265</v>
      </c>
      <c r="D80" s="59"/>
      <c r="E80" s="59" t="s">
        <v>1411</v>
      </c>
      <c r="F80" s="60">
        <v>0</v>
      </c>
      <c r="G80" s="59" t="s">
        <v>1267</v>
      </c>
      <c r="H80" s="60">
        <v>1295</v>
      </c>
      <c r="I80" s="59" t="s">
        <v>1267</v>
      </c>
      <c r="J80" s="59">
        <v>1295</v>
      </c>
      <c r="K80" s="59" t="s">
        <v>89</v>
      </c>
      <c r="L80" s="59" t="s">
        <v>90</v>
      </c>
      <c r="M80" s="62" t="s">
        <v>1470</v>
      </c>
      <c r="N80">
        <v>6</v>
      </c>
      <c r="O80" s="55" t="str">
        <f t="shared" si="1"/>
        <v>F0035-U0759-költségmegosztó 6</v>
      </c>
    </row>
    <row r="81" spans="1:15" ht="15" x14ac:dyDescent="0.2">
      <c r="A81" s="58" t="s">
        <v>1318</v>
      </c>
      <c r="B81" s="58" t="s">
        <v>1319</v>
      </c>
      <c r="C81" s="59" t="s">
        <v>1265</v>
      </c>
      <c r="D81" s="59"/>
      <c r="E81" s="59" t="s">
        <v>1320</v>
      </c>
      <c r="F81" s="60">
        <v>0</v>
      </c>
      <c r="G81" s="59" t="s">
        <v>1267</v>
      </c>
      <c r="H81" s="60">
        <v>925</v>
      </c>
      <c r="I81" s="59" t="s">
        <v>1267</v>
      </c>
      <c r="J81" s="59">
        <v>925</v>
      </c>
      <c r="K81" s="59" t="s">
        <v>91</v>
      </c>
      <c r="L81" s="59" t="s">
        <v>92</v>
      </c>
      <c r="M81" s="62" t="s">
        <v>1471</v>
      </c>
      <c r="N81">
        <v>1</v>
      </c>
      <c r="O81" s="55" t="str">
        <f t="shared" si="1"/>
        <v>F0036-U0783-költségmegosztó 1</v>
      </c>
    </row>
    <row r="82" spans="1:15" ht="15" x14ac:dyDescent="0.2">
      <c r="A82" s="58" t="s">
        <v>1318</v>
      </c>
      <c r="B82" s="58" t="s">
        <v>1319</v>
      </c>
      <c r="C82" s="59" t="s">
        <v>1265</v>
      </c>
      <c r="D82" s="59"/>
      <c r="E82" s="59" t="s">
        <v>1412</v>
      </c>
      <c r="F82" s="60">
        <v>0</v>
      </c>
      <c r="G82" s="59" t="s">
        <v>1267</v>
      </c>
      <c r="H82" s="60">
        <v>681</v>
      </c>
      <c r="I82" s="59" t="s">
        <v>1267</v>
      </c>
      <c r="J82" s="59">
        <v>681</v>
      </c>
      <c r="K82" s="59" t="s">
        <v>91</v>
      </c>
      <c r="L82" s="59" t="s">
        <v>92</v>
      </c>
      <c r="M82" s="62" t="s">
        <v>1471</v>
      </c>
      <c r="N82">
        <v>2</v>
      </c>
      <c r="O82" s="55" t="str">
        <f t="shared" si="1"/>
        <v>F0036-U0783-költségmegosztó 2</v>
      </c>
    </row>
    <row r="83" spans="1:15" ht="15" x14ac:dyDescent="0.2">
      <c r="A83" s="58" t="s">
        <v>1318</v>
      </c>
      <c r="B83" s="58" t="s">
        <v>1319</v>
      </c>
      <c r="C83" s="59" t="s">
        <v>1265</v>
      </c>
      <c r="D83" s="59"/>
      <c r="E83" s="59" t="s">
        <v>1413</v>
      </c>
      <c r="F83" s="60">
        <v>0</v>
      </c>
      <c r="G83" s="59" t="s">
        <v>1267</v>
      </c>
      <c r="H83" s="60">
        <v>83</v>
      </c>
      <c r="I83" s="59" t="s">
        <v>1267</v>
      </c>
      <c r="J83" s="59">
        <v>83</v>
      </c>
      <c r="K83" s="59" t="s">
        <v>91</v>
      </c>
      <c r="L83" s="59" t="s">
        <v>92</v>
      </c>
      <c r="M83" s="62" t="s">
        <v>1471</v>
      </c>
      <c r="N83">
        <v>3</v>
      </c>
      <c r="O83" s="55" t="str">
        <f t="shared" si="1"/>
        <v>F0036-U0783-költségmegosztó 3</v>
      </c>
    </row>
    <row r="84" spans="1:15" ht="15" x14ac:dyDescent="0.2">
      <c r="A84" s="58" t="s">
        <v>1318</v>
      </c>
      <c r="B84" s="58" t="s">
        <v>1319</v>
      </c>
      <c r="C84" s="59" t="s">
        <v>1265</v>
      </c>
      <c r="D84" s="59"/>
      <c r="E84" s="59" t="s">
        <v>1414</v>
      </c>
      <c r="F84" s="60">
        <v>0</v>
      </c>
      <c r="G84" s="59" t="s">
        <v>1267</v>
      </c>
      <c r="H84" s="60">
        <v>193</v>
      </c>
      <c r="I84" s="59" t="s">
        <v>1267</v>
      </c>
      <c r="J84" s="59">
        <v>193</v>
      </c>
      <c r="K84" s="59" t="s">
        <v>91</v>
      </c>
      <c r="L84" s="59" t="s">
        <v>92</v>
      </c>
      <c r="M84" s="62" t="s">
        <v>1471</v>
      </c>
      <c r="N84">
        <v>4</v>
      </c>
      <c r="O84" s="55" t="str">
        <f t="shared" si="1"/>
        <v>F0036-U0783-költségmegosztó 4</v>
      </c>
    </row>
    <row r="85" spans="1:15" ht="15" x14ac:dyDescent="0.2">
      <c r="A85" s="58" t="s">
        <v>1318</v>
      </c>
      <c r="B85" s="58" t="s">
        <v>1319</v>
      </c>
      <c r="C85" s="59" t="s">
        <v>1265</v>
      </c>
      <c r="D85" s="59"/>
      <c r="E85" s="59" t="s">
        <v>1415</v>
      </c>
      <c r="F85" s="60">
        <v>0</v>
      </c>
      <c r="G85" s="59" t="s">
        <v>1267</v>
      </c>
      <c r="H85" s="60">
        <v>761</v>
      </c>
      <c r="I85" s="59" t="s">
        <v>1267</v>
      </c>
      <c r="J85" s="59">
        <v>761</v>
      </c>
      <c r="K85" s="59" t="s">
        <v>91</v>
      </c>
      <c r="L85" s="59" t="s">
        <v>92</v>
      </c>
      <c r="M85" s="62" t="s">
        <v>1471</v>
      </c>
      <c r="N85">
        <v>5</v>
      </c>
      <c r="O85" s="55" t="str">
        <f t="shared" si="1"/>
        <v>F0036-U0783-költségmegosztó 5</v>
      </c>
    </row>
    <row r="86" spans="1:15" ht="15" x14ac:dyDescent="0.2">
      <c r="A86" s="58" t="s">
        <v>1321</v>
      </c>
      <c r="B86" s="58" t="s">
        <v>1322</v>
      </c>
      <c r="C86" s="59" t="s">
        <v>1265</v>
      </c>
      <c r="D86" s="59"/>
      <c r="E86" s="59" t="s">
        <v>1323</v>
      </c>
      <c r="F86" s="60">
        <v>0</v>
      </c>
      <c r="G86" s="59" t="s">
        <v>1267</v>
      </c>
      <c r="H86" s="60">
        <v>317</v>
      </c>
      <c r="I86" s="59" t="s">
        <v>1267</v>
      </c>
      <c r="J86" s="59">
        <v>317</v>
      </c>
      <c r="K86" s="59" t="s">
        <v>28</v>
      </c>
      <c r="L86" s="59" t="s">
        <v>29</v>
      </c>
      <c r="M86" s="62" t="s">
        <v>1472</v>
      </c>
      <c r="N86">
        <v>1</v>
      </c>
      <c r="O86" s="55" t="str">
        <f t="shared" si="1"/>
        <v>F0124-U1049-költségmegosztó 1</v>
      </c>
    </row>
    <row r="87" spans="1:15" ht="15" x14ac:dyDescent="0.2">
      <c r="A87" s="58" t="s">
        <v>1321</v>
      </c>
      <c r="B87" s="58" t="s">
        <v>1322</v>
      </c>
      <c r="C87" s="59" t="s">
        <v>1265</v>
      </c>
      <c r="D87" s="59"/>
      <c r="E87" s="59" t="s">
        <v>1416</v>
      </c>
      <c r="F87" s="60">
        <v>0</v>
      </c>
      <c r="G87" s="59" t="s">
        <v>1267</v>
      </c>
      <c r="H87" s="60">
        <v>992</v>
      </c>
      <c r="I87" s="59" t="s">
        <v>1267</v>
      </c>
      <c r="J87" s="59">
        <v>992</v>
      </c>
      <c r="K87" s="59" t="s">
        <v>28</v>
      </c>
      <c r="L87" s="59" t="s">
        <v>29</v>
      </c>
      <c r="M87" s="62" t="s">
        <v>1472</v>
      </c>
      <c r="N87">
        <v>2</v>
      </c>
      <c r="O87" s="55" t="str">
        <f t="shared" si="1"/>
        <v>F0124-U1049-költségmegosztó 2</v>
      </c>
    </row>
    <row r="88" spans="1:15" ht="15" x14ac:dyDescent="0.2">
      <c r="A88" s="58" t="s">
        <v>1321</v>
      </c>
      <c r="B88" s="58" t="s">
        <v>1322</v>
      </c>
      <c r="C88" s="59" t="s">
        <v>1265</v>
      </c>
      <c r="D88" s="59"/>
      <c r="E88" s="59" t="s">
        <v>1417</v>
      </c>
      <c r="F88" s="60">
        <v>0</v>
      </c>
      <c r="G88" s="59" t="s">
        <v>1267</v>
      </c>
      <c r="H88" s="60">
        <v>252</v>
      </c>
      <c r="I88" s="59" t="s">
        <v>1267</v>
      </c>
      <c r="J88" s="59">
        <v>252</v>
      </c>
      <c r="K88" s="59" t="s">
        <v>28</v>
      </c>
      <c r="L88" s="59" t="s">
        <v>29</v>
      </c>
      <c r="M88" s="62" t="s">
        <v>1472</v>
      </c>
      <c r="N88">
        <v>3</v>
      </c>
      <c r="O88" s="55" t="str">
        <f t="shared" si="1"/>
        <v>F0124-U1049-költségmegosztó 3</v>
      </c>
    </row>
    <row r="89" spans="1:15" ht="15" x14ac:dyDescent="0.2">
      <c r="A89" s="58" t="s">
        <v>1321</v>
      </c>
      <c r="B89" s="58" t="s">
        <v>1322</v>
      </c>
      <c r="C89" s="59" t="s">
        <v>1265</v>
      </c>
      <c r="D89" s="59"/>
      <c r="E89" s="59" t="s">
        <v>1418</v>
      </c>
      <c r="F89" s="60">
        <v>0</v>
      </c>
      <c r="G89" s="59" t="s">
        <v>1267</v>
      </c>
      <c r="H89" s="60">
        <v>1015</v>
      </c>
      <c r="I89" s="59" t="s">
        <v>1267</v>
      </c>
      <c r="J89" s="59">
        <v>1015</v>
      </c>
      <c r="K89" s="59" t="s">
        <v>28</v>
      </c>
      <c r="L89" s="59" t="s">
        <v>29</v>
      </c>
      <c r="M89" s="62" t="s">
        <v>1472</v>
      </c>
      <c r="N89">
        <v>4</v>
      </c>
      <c r="O89" s="55" t="str">
        <f t="shared" si="1"/>
        <v>F0124-U1049-költségmegosztó 4</v>
      </c>
    </row>
    <row r="90" spans="1:15" ht="15" x14ac:dyDescent="0.2">
      <c r="A90" s="58" t="s">
        <v>1321</v>
      </c>
      <c r="B90" s="58" t="s">
        <v>1322</v>
      </c>
      <c r="C90" s="59" t="s">
        <v>1265</v>
      </c>
      <c r="D90" s="59"/>
      <c r="E90" s="59" t="s">
        <v>1419</v>
      </c>
      <c r="F90" s="60">
        <v>0</v>
      </c>
      <c r="G90" s="59" t="s">
        <v>1267</v>
      </c>
      <c r="H90" s="60">
        <v>1187</v>
      </c>
      <c r="I90" s="59" t="s">
        <v>1267</v>
      </c>
      <c r="J90" s="59">
        <v>1187</v>
      </c>
      <c r="K90" s="59" t="s">
        <v>28</v>
      </c>
      <c r="L90" s="59" t="s">
        <v>29</v>
      </c>
      <c r="M90" s="62" t="s">
        <v>1472</v>
      </c>
      <c r="N90">
        <v>5</v>
      </c>
      <c r="O90" s="55" t="str">
        <f t="shared" si="1"/>
        <v>F0124-U1049-költségmegosztó 5</v>
      </c>
    </row>
    <row r="91" spans="1:15" ht="15" x14ac:dyDescent="0.2">
      <c r="A91" s="58" t="s">
        <v>1321</v>
      </c>
      <c r="B91" s="58" t="s">
        <v>1322</v>
      </c>
      <c r="C91" s="59" t="s">
        <v>1265</v>
      </c>
      <c r="D91" s="59"/>
      <c r="E91" s="59" t="s">
        <v>1420</v>
      </c>
      <c r="F91" s="60">
        <v>0</v>
      </c>
      <c r="G91" s="59" t="s">
        <v>1267</v>
      </c>
      <c r="H91" s="60">
        <v>0</v>
      </c>
      <c r="I91" s="59" t="s">
        <v>1267</v>
      </c>
      <c r="J91" s="59">
        <v>0</v>
      </c>
      <c r="K91" s="59" t="s">
        <v>28</v>
      </c>
      <c r="L91" s="59" t="s">
        <v>29</v>
      </c>
      <c r="M91" s="62" t="s">
        <v>1472</v>
      </c>
      <c r="N91">
        <v>6</v>
      </c>
      <c r="O91" s="55" t="str">
        <f t="shared" si="1"/>
        <v>F0124-U1049-költségmegosztó 6</v>
      </c>
    </row>
    <row r="92" spans="1:15" ht="15" x14ac:dyDescent="0.2">
      <c r="A92" s="58" t="s">
        <v>1321</v>
      </c>
      <c r="B92" s="58" t="s">
        <v>1322</v>
      </c>
      <c r="C92" s="59" t="s">
        <v>1265</v>
      </c>
      <c r="D92" s="59"/>
      <c r="E92" s="59" t="s">
        <v>1421</v>
      </c>
      <c r="F92" s="60">
        <v>0</v>
      </c>
      <c r="G92" s="59" t="s">
        <v>1267</v>
      </c>
      <c r="H92" s="60">
        <v>939</v>
      </c>
      <c r="I92" s="59" t="s">
        <v>1267</v>
      </c>
      <c r="J92" s="59">
        <v>939</v>
      </c>
      <c r="K92" s="59" t="s">
        <v>28</v>
      </c>
      <c r="L92" s="59" t="s">
        <v>29</v>
      </c>
      <c r="M92" s="62" t="s">
        <v>1472</v>
      </c>
      <c r="N92">
        <v>7</v>
      </c>
      <c r="O92" s="55" t="str">
        <f t="shared" si="1"/>
        <v>F0124-U1049-költségmegosztó 7</v>
      </c>
    </row>
    <row r="93" spans="1:15" ht="15" x14ac:dyDescent="0.2">
      <c r="A93" s="58" t="s">
        <v>1321</v>
      </c>
      <c r="B93" s="58" t="s">
        <v>1322</v>
      </c>
      <c r="C93" s="59" t="s">
        <v>1265</v>
      </c>
      <c r="D93" s="59"/>
      <c r="E93" s="59" t="s">
        <v>1422</v>
      </c>
      <c r="F93" s="60">
        <v>0</v>
      </c>
      <c r="G93" s="59" t="s">
        <v>1267</v>
      </c>
      <c r="H93" s="60">
        <v>383</v>
      </c>
      <c r="I93" s="59" t="s">
        <v>1267</v>
      </c>
      <c r="J93" s="59">
        <v>383</v>
      </c>
      <c r="K93" s="59" t="s">
        <v>28</v>
      </c>
      <c r="L93" s="59" t="s">
        <v>29</v>
      </c>
      <c r="M93" s="62" t="s">
        <v>1472</v>
      </c>
      <c r="N93">
        <v>8</v>
      </c>
      <c r="O93" s="55" t="str">
        <f t="shared" si="1"/>
        <v>F0124-U1049-költségmegosztó 8</v>
      </c>
    </row>
    <row r="94" spans="1:15" ht="15" x14ac:dyDescent="0.2">
      <c r="A94" s="58" t="s">
        <v>1324</v>
      </c>
      <c r="B94" s="58" t="s">
        <v>1322</v>
      </c>
      <c r="C94" s="59" t="s">
        <v>1265</v>
      </c>
      <c r="D94" s="59"/>
      <c r="E94" s="59" t="s">
        <v>1325</v>
      </c>
      <c r="F94" s="60">
        <v>0</v>
      </c>
      <c r="G94" s="59" t="s">
        <v>1267</v>
      </c>
      <c r="H94" s="60">
        <v>611</v>
      </c>
      <c r="I94" s="59" t="s">
        <v>1267</v>
      </c>
      <c r="J94" s="59">
        <v>611</v>
      </c>
      <c r="K94" s="59" t="s">
        <v>30</v>
      </c>
      <c r="L94" s="59" t="s">
        <v>31</v>
      </c>
      <c r="M94" s="62" t="s">
        <v>1473</v>
      </c>
      <c r="N94">
        <v>1</v>
      </c>
      <c r="O94" s="55" t="str">
        <f t="shared" si="1"/>
        <v>F0126-U0554-költségmegosztó 1</v>
      </c>
    </row>
    <row r="95" spans="1:15" ht="15" x14ac:dyDescent="0.2">
      <c r="A95" s="58" t="s">
        <v>1324</v>
      </c>
      <c r="B95" s="58" t="s">
        <v>1322</v>
      </c>
      <c r="C95" s="59" t="s">
        <v>1265</v>
      </c>
      <c r="D95" s="59"/>
      <c r="E95" s="59" t="s">
        <v>1423</v>
      </c>
      <c r="F95" s="60">
        <v>0</v>
      </c>
      <c r="G95" s="59" t="s">
        <v>1267</v>
      </c>
      <c r="H95" s="60">
        <v>843</v>
      </c>
      <c r="I95" s="59" t="s">
        <v>1267</v>
      </c>
      <c r="J95" s="59">
        <v>843</v>
      </c>
      <c r="K95" s="59" t="s">
        <v>30</v>
      </c>
      <c r="L95" s="59" t="s">
        <v>31</v>
      </c>
      <c r="M95" s="62" t="s">
        <v>1473</v>
      </c>
      <c r="N95">
        <v>2</v>
      </c>
      <c r="O95" s="55" t="str">
        <f t="shared" si="1"/>
        <v>F0126-U0554-költségmegosztó 2</v>
      </c>
    </row>
    <row r="96" spans="1:15" ht="15" x14ac:dyDescent="0.2">
      <c r="A96" s="58" t="s">
        <v>1324</v>
      </c>
      <c r="B96" s="58" t="s">
        <v>1322</v>
      </c>
      <c r="C96" s="59" t="s">
        <v>1265</v>
      </c>
      <c r="D96" s="59"/>
      <c r="E96" s="59" t="s">
        <v>1424</v>
      </c>
      <c r="F96" s="60">
        <v>0</v>
      </c>
      <c r="G96" s="59" t="s">
        <v>1267</v>
      </c>
      <c r="H96" s="60">
        <v>960</v>
      </c>
      <c r="I96" s="59" t="s">
        <v>1267</v>
      </c>
      <c r="J96" s="59">
        <v>960</v>
      </c>
      <c r="K96" s="59" t="s">
        <v>30</v>
      </c>
      <c r="L96" s="59" t="s">
        <v>31</v>
      </c>
      <c r="M96" s="62" t="s">
        <v>1473</v>
      </c>
      <c r="N96">
        <v>3</v>
      </c>
      <c r="O96" s="55" t="str">
        <f t="shared" si="1"/>
        <v>F0126-U0554-költségmegosztó 3</v>
      </c>
    </row>
    <row r="97" spans="1:15" ht="15" x14ac:dyDescent="0.2">
      <c r="A97" s="58" t="s">
        <v>1326</v>
      </c>
      <c r="B97" s="58" t="s">
        <v>1327</v>
      </c>
      <c r="C97" s="59" t="s">
        <v>1265</v>
      </c>
      <c r="D97" s="59"/>
      <c r="E97" s="59" t="s">
        <v>1328</v>
      </c>
      <c r="F97" s="60">
        <v>0</v>
      </c>
      <c r="G97" s="59" t="s">
        <v>1267</v>
      </c>
      <c r="H97" s="60">
        <v>0</v>
      </c>
      <c r="I97" s="59" t="s">
        <v>1267</v>
      </c>
      <c r="J97" s="59">
        <v>0</v>
      </c>
      <c r="K97" s="59" t="s">
        <v>32</v>
      </c>
      <c r="L97" s="59" t="s">
        <v>33</v>
      </c>
      <c r="M97" s="62" t="s">
        <v>1474</v>
      </c>
      <c r="N97">
        <v>1</v>
      </c>
      <c r="O97" s="55" t="str">
        <f t="shared" si="1"/>
        <v>F0127-U0900-költségmegosztó 1</v>
      </c>
    </row>
    <row r="98" spans="1:15" ht="15" x14ac:dyDescent="0.2">
      <c r="A98" s="58" t="s">
        <v>1326</v>
      </c>
      <c r="B98" s="58" t="s">
        <v>1327</v>
      </c>
      <c r="C98" s="59" t="s">
        <v>1265</v>
      </c>
      <c r="D98" s="59"/>
      <c r="E98" s="59" t="s">
        <v>1425</v>
      </c>
      <c r="F98" s="60">
        <v>0</v>
      </c>
      <c r="G98" s="59" t="s">
        <v>1267</v>
      </c>
      <c r="H98" s="60">
        <v>4</v>
      </c>
      <c r="I98" s="59" t="s">
        <v>1267</v>
      </c>
      <c r="J98" s="59">
        <v>4</v>
      </c>
      <c r="K98" s="59" t="s">
        <v>32</v>
      </c>
      <c r="L98" s="59" t="s">
        <v>33</v>
      </c>
      <c r="M98" s="62" t="s">
        <v>1474</v>
      </c>
      <c r="N98">
        <v>2</v>
      </c>
      <c r="O98" s="55" t="str">
        <f t="shared" si="1"/>
        <v>F0127-U0900-költségmegosztó 2</v>
      </c>
    </row>
    <row r="99" spans="1:15" ht="15" x14ac:dyDescent="0.2">
      <c r="A99" s="58" t="s">
        <v>1326</v>
      </c>
      <c r="B99" s="58" t="s">
        <v>1327</v>
      </c>
      <c r="C99" s="59" t="s">
        <v>1265</v>
      </c>
      <c r="D99" s="59"/>
      <c r="E99" s="59" t="s">
        <v>1426</v>
      </c>
      <c r="F99" s="60">
        <v>0</v>
      </c>
      <c r="G99" s="59" t="s">
        <v>1267</v>
      </c>
      <c r="H99" s="60">
        <v>17</v>
      </c>
      <c r="I99" s="59" t="s">
        <v>1267</v>
      </c>
      <c r="J99" s="59">
        <v>17</v>
      </c>
      <c r="K99" s="59" t="s">
        <v>32</v>
      </c>
      <c r="L99" s="59" t="s">
        <v>33</v>
      </c>
      <c r="M99" s="62" t="s">
        <v>1474</v>
      </c>
      <c r="N99">
        <v>3</v>
      </c>
      <c r="O99" s="55" t="str">
        <f t="shared" si="1"/>
        <v>F0127-U0900-költségmegosztó 3</v>
      </c>
    </row>
    <row r="100" spans="1:15" ht="15" x14ac:dyDescent="0.2">
      <c r="A100" s="58" t="s">
        <v>1326</v>
      </c>
      <c r="B100" s="58" t="s">
        <v>1327</v>
      </c>
      <c r="C100" s="59" t="s">
        <v>1265</v>
      </c>
      <c r="D100" s="59"/>
      <c r="E100" s="59" t="s">
        <v>1427</v>
      </c>
      <c r="F100" s="60">
        <v>0</v>
      </c>
      <c r="G100" s="59" t="s">
        <v>1267</v>
      </c>
      <c r="H100" s="60">
        <v>19</v>
      </c>
      <c r="I100" s="59" t="s">
        <v>1267</v>
      </c>
      <c r="J100" s="59">
        <v>19</v>
      </c>
      <c r="K100" s="59" t="s">
        <v>32</v>
      </c>
      <c r="L100" s="59" t="s">
        <v>33</v>
      </c>
      <c r="M100" s="62" t="s">
        <v>1474</v>
      </c>
      <c r="N100">
        <v>4</v>
      </c>
      <c r="O100" s="55" t="str">
        <f t="shared" si="1"/>
        <v>F0127-U0900-költségmegosztó 4</v>
      </c>
    </row>
    <row r="101" spans="1:15" ht="15" x14ac:dyDescent="0.2">
      <c r="A101" s="58" t="s">
        <v>1329</v>
      </c>
      <c r="B101" s="58" t="s">
        <v>1330</v>
      </c>
      <c r="C101" s="59" t="s">
        <v>1265</v>
      </c>
      <c r="D101" s="59"/>
      <c r="E101" s="59" t="s">
        <v>1331</v>
      </c>
      <c r="F101" s="60">
        <v>0</v>
      </c>
      <c r="G101" s="59" t="s">
        <v>1267</v>
      </c>
      <c r="H101" s="60">
        <v>3</v>
      </c>
      <c r="I101" s="59" t="s">
        <v>1267</v>
      </c>
      <c r="J101" s="59">
        <v>3</v>
      </c>
      <c r="K101" s="59" t="s">
        <v>34</v>
      </c>
      <c r="L101" s="59" t="s">
        <v>35</v>
      </c>
      <c r="M101" s="62" t="s">
        <v>1475</v>
      </c>
      <c r="N101">
        <v>1</v>
      </c>
      <c r="O101" s="55" t="str">
        <f t="shared" si="1"/>
        <v>F0128-U0128-költségmegosztó 1</v>
      </c>
    </row>
    <row r="102" spans="1:15" ht="15" x14ac:dyDescent="0.2">
      <c r="A102" s="58" t="s">
        <v>1329</v>
      </c>
      <c r="B102" s="58" t="s">
        <v>1330</v>
      </c>
      <c r="C102" s="59" t="s">
        <v>1265</v>
      </c>
      <c r="D102" s="59"/>
      <c r="E102" s="59" t="s">
        <v>1428</v>
      </c>
      <c r="F102" s="60">
        <v>0</v>
      </c>
      <c r="G102" s="59" t="s">
        <v>1267</v>
      </c>
      <c r="H102" s="60">
        <v>345</v>
      </c>
      <c r="I102" s="59" t="s">
        <v>1267</v>
      </c>
      <c r="J102" s="59">
        <v>345</v>
      </c>
      <c r="K102" s="59" t="s">
        <v>34</v>
      </c>
      <c r="L102" s="59" t="s">
        <v>35</v>
      </c>
      <c r="M102" s="62" t="s">
        <v>1475</v>
      </c>
      <c r="N102">
        <v>2</v>
      </c>
      <c r="O102" s="55" t="str">
        <f t="shared" si="1"/>
        <v>F0128-U0128-költségmegosztó 2</v>
      </c>
    </row>
    <row r="103" spans="1:15" ht="15" x14ac:dyDescent="0.2">
      <c r="A103" s="58" t="s">
        <v>1329</v>
      </c>
      <c r="B103" s="58" t="s">
        <v>1330</v>
      </c>
      <c r="C103" s="59" t="s">
        <v>1265</v>
      </c>
      <c r="D103" s="59"/>
      <c r="E103" s="59" t="s">
        <v>1429</v>
      </c>
      <c r="F103" s="60">
        <v>0</v>
      </c>
      <c r="G103" s="59" t="s">
        <v>1267</v>
      </c>
      <c r="H103" s="60">
        <v>57</v>
      </c>
      <c r="I103" s="59" t="s">
        <v>1267</v>
      </c>
      <c r="J103" s="59">
        <v>57</v>
      </c>
      <c r="K103" s="59" t="s">
        <v>34</v>
      </c>
      <c r="L103" s="59" t="s">
        <v>35</v>
      </c>
      <c r="M103" s="62" t="s">
        <v>1475</v>
      </c>
      <c r="N103">
        <v>3</v>
      </c>
      <c r="O103" s="55" t="str">
        <f t="shared" si="1"/>
        <v>F0128-U0128-költségmegosztó 3</v>
      </c>
    </row>
    <row r="104" spans="1:15" ht="15" x14ac:dyDescent="0.2">
      <c r="A104" s="58" t="s">
        <v>1329</v>
      </c>
      <c r="B104" s="58" t="s">
        <v>1330</v>
      </c>
      <c r="C104" s="59" t="s">
        <v>1265</v>
      </c>
      <c r="D104" s="59"/>
      <c r="E104" s="59" t="s">
        <v>1430</v>
      </c>
      <c r="F104" s="60">
        <v>0</v>
      </c>
      <c r="G104" s="59" t="s">
        <v>1267</v>
      </c>
      <c r="H104" s="60">
        <v>258</v>
      </c>
      <c r="I104" s="59" t="s">
        <v>1267</v>
      </c>
      <c r="J104" s="59">
        <v>258</v>
      </c>
      <c r="K104" s="59" t="s">
        <v>34</v>
      </c>
      <c r="L104" s="59" t="s">
        <v>35</v>
      </c>
      <c r="M104" s="62" t="s">
        <v>1475</v>
      </c>
      <c r="N104">
        <v>4</v>
      </c>
      <c r="O104" s="55" t="str">
        <f t="shared" si="1"/>
        <v>F0128-U0128-költségmegosztó 4</v>
      </c>
    </row>
    <row r="105" spans="1:15" ht="15" x14ac:dyDescent="0.2">
      <c r="A105" s="58" t="s">
        <v>1334</v>
      </c>
      <c r="B105" s="58" t="s">
        <v>1335</v>
      </c>
      <c r="C105" s="59" t="s">
        <v>1265</v>
      </c>
      <c r="D105" s="59"/>
      <c r="E105" s="59" t="s">
        <v>1336</v>
      </c>
      <c r="F105" s="60">
        <v>0</v>
      </c>
      <c r="G105" s="59" t="s">
        <v>1267</v>
      </c>
      <c r="H105" s="60">
        <v>297</v>
      </c>
      <c r="I105" s="59" t="s">
        <v>1267</v>
      </c>
      <c r="J105" s="59">
        <v>297</v>
      </c>
      <c r="K105" s="59" t="s">
        <v>38</v>
      </c>
      <c r="L105" s="59" t="s">
        <v>39</v>
      </c>
      <c r="M105" s="62" t="s">
        <v>1476</v>
      </c>
      <c r="N105">
        <v>1</v>
      </c>
      <c r="O105" s="55" t="str">
        <f t="shared" si="1"/>
        <v>F0130-U0859-költségmegosztó 1</v>
      </c>
    </row>
    <row r="106" spans="1:15" ht="15" x14ac:dyDescent="0.2">
      <c r="A106" s="58" t="s">
        <v>1334</v>
      </c>
      <c r="B106" s="58" t="s">
        <v>1335</v>
      </c>
      <c r="C106" s="59" t="s">
        <v>1265</v>
      </c>
      <c r="D106" s="59"/>
      <c r="E106" s="59" t="s">
        <v>1431</v>
      </c>
      <c r="F106" s="60">
        <v>0</v>
      </c>
      <c r="G106" s="59" t="s">
        <v>1267</v>
      </c>
      <c r="H106" s="60">
        <v>1025</v>
      </c>
      <c r="I106" s="59" t="s">
        <v>1267</v>
      </c>
      <c r="J106" s="59">
        <v>1025</v>
      </c>
      <c r="K106" s="59" t="s">
        <v>38</v>
      </c>
      <c r="L106" s="59" t="s">
        <v>39</v>
      </c>
      <c r="M106" s="62" t="s">
        <v>1476</v>
      </c>
      <c r="N106">
        <v>2</v>
      </c>
      <c r="O106" s="55" t="str">
        <f t="shared" si="1"/>
        <v>F0130-U0859-költségmegosztó 2</v>
      </c>
    </row>
    <row r="107" spans="1:15" ht="15" x14ac:dyDescent="0.2">
      <c r="A107" s="58" t="s">
        <v>1334</v>
      </c>
      <c r="B107" s="58" t="s">
        <v>1335</v>
      </c>
      <c r="C107" s="59" t="s">
        <v>1265</v>
      </c>
      <c r="D107" s="59"/>
      <c r="E107" s="59" t="s">
        <v>1432</v>
      </c>
      <c r="F107" s="60">
        <v>0</v>
      </c>
      <c r="G107" s="59" t="s">
        <v>1267</v>
      </c>
      <c r="H107" s="60">
        <v>786</v>
      </c>
      <c r="I107" s="59" t="s">
        <v>1267</v>
      </c>
      <c r="J107" s="59">
        <v>786</v>
      </c>
      <c r="K107" s="59" t="s">
        <v>38</v>
      </c>
      <c r="L107" s="59" t="s">
        <v>39</v>
      </c>
      <c r="M107" s="62" t="s">
        <v>1476</v>
      </c>
      <c r="N107">
        <v>3</v>
      </c>
      <c r="O107" s="55" t="str">
        <f t="shared" si="1"/>
        <v>F0130-U0859-költségmegosztó 3</v>
      </c>
    </row>
    <row r="108" spans="1:15" ht="15" x14ac:dyDescent="0.2">
      <c r="A108" s="58" t="s">
        <v>1334</v>
      </c>
      <c r="B108" s="58" t="s">
        <v>1335</v>
      </c>
      <c r="C108" s="59" t="s">
        <v>1265</v>
      </c>
      <c r="D108" s="59"/>
      <c r="E108" s="59" t="s">
        <v>1433</v>
      </c>
      <c r="F108" s="60">
        <v>0</v>
      </c>
      <c r="G108" s="59" t="s">
        <v>1267</v>
      </c>
      <c r="H108" s="60">
        <v>5</v>
      </c>
      <c r="I108" s="59" t="s">
        <v>1267</v>
      </c>
      <c r="J108" s="59">
        <v>5</v>
      </c>
      <c r="K108" s="59" t="s">
        <v>38</v>
      </c>
      <c r="L108" s="59" t="s">
        <v>39</v>
      </c>
      <c r="M108" s="62" t="s">
        <v>1476</v>
      </c>
      <c r="N108">
        <v>4</v>
      </c>
      <c r="O108" s="55" t="str">
        <f t="shared" si="1"/>
        <v>F0130-U0859-költségmegosztó 4</v>
      </c>
    </row>
    <row r="109" spans="1:15" ht="15" x14ac:dyDescent="0.2">
      <c r="A109" s="58" t="s">
        <v>1337</v>
      </c>
      <c r="B109" s="58" t="s">
        <v>1338</v>
      </c>
      <c r="C109" s="59" t="s">
        <v>1265</v>
      </c>
      <c r="D109" s="59"/>
      <c r="E109" s="59" t="s">
        <v>1339</v>
      </c>
      <c r="F109" s="60">
        <v>0</v>
      </c>
      <c r="G109" s="59" t="s">
        <v>1267</v>
      </c>
      <c r="H109" s="60">
        <v>403</v>
      </c>
      <c r="I109" s="59" t="s">
        <v>1267</v>
      </c>
      <c r="J109" s="59">
        <v>403</v>
      </c>
      <c r="K109" s="59" t="s">
        <v>40</v>
      </c>
      <c r="L109" s="59" t="s">
        <v>41</v>
      </c>
      <c r="M109" s="62" t="s">
        <v>1477</v>
      </c>
      <c r="N109">
        <v>1</v>
      </c>
      <c r="O109" s="55" t="str">
        <f t="shared" si="1"/>
        <v>F0131-U0131-költségmegosztó 1</v>
      </c>
    </row>
    <row r="110" spans="1:15" ht="15" x14ac:dyDescent="0.2">
      <c r="A110" s="58" t="s">
        <v>1337</v>
      </c>
      <c r="B110" s="58" t="s">
        <v>1338</v>
      </c>
      <c r="C110" s="59" t="s">
        <v>1265</v>
      </c>
      <c r="D110" s="59"/>
      <c r="E110" s="59" t="s">
        <v>1434</v>
      </c>
      <c r="F110" s="60">
        <v>0</v>
      </c>
      <c r="G110" s="59" t="s">
        <v>1267</v>
      </c>
      <c r="H110" s="60">
        <v>133</v>
      </c>
      <c r="I110" s="59" t="s">
        <v>1267</v>
      </c>
      <c r="J110" s="59">
        <v>133</v>
      </c>
      <c r="K110" s="59" t="s">
        <v>40</v>
      </c>
      <c r="L110" s="59" t="s">
        <v>41</v>
      </c>
      <c r="M110" s="62" t="s">
        <v>1477</v>
      </c>
      <c r="N110">
        <v>2</v>
      </c>
      <c r="O110" s="55" t="str">
        <f t="shared" si="1"/>
        <v>F0131-U0131-költségmegosztó 2</v>
      </c>
    </row>
    <row r="111" spans="1:15" ht="15" x14ac:dyDescent="0.2">
      <c r="A111" s="58" t="s">
        <v>1337</v>
      </c>
      <c r="B111" s="58" t="s">
        <v>1338</v>
      </c>
      <c r="C111" s="59" t="s">
        <v>1265</v>
      </c>
      <c r="D111" s="59"/>
      <c r="E111" s="59" t="s">
        <v>1435</v>
      </c>
      <c r="F111" s="60">
        <v>0</v>
      </c>
      <c r="G111" s="59" t="s">
        <v>1267</v>
      </c>
      <c r="H111" s="60">
        <v>468</v>
      </c>
      <c r="I111" s="59" t="s">
        <v>1267</v>
      </c>
      <c r="J111" s="59">
        <v>468</v>
      </c>
      <c r="K111" s="59" t="s">
        <v>40</v>
      </c>
      <c r="L111" s="59" t="s">
        <v>41</v>
      </c>
      <c r="M111" s="62" t="s">
        <v>1477</v>
      </c>
      <c r="N111">
        <v>3</v>
      </c>
      <c r="O111" s="55" t="str">
        <f t="shared" si="1"/>
        <v>F0131-U0131-költségmegosztó 3</v>
      </c>
    </row>
    <row r="112" spans="1:15" ht="15" x14ac:dyDescent="0.2">
      <c r="A112" s="58" t="s">
        <v>1337</v>
      </c>
      <c r="B112" s="58" t="s">
        <v>1338</v>
      </c>
      <c r="C112" s="59" t="s">
        <v>1265</v>
      </c>
      <c r="D112" s="59"/>
      <c r="E112" s="59" t="s">
        <v>1436</v>
      </c>
      <c r="F112" s="60">
        <v>0</v>
      </c>
      <c r="G112" s="59" t="s">
        <v>1267</v>
      </c>
      <c r="H112" s="60">
        <v>483.00000000000006</v>
      </c>
      <c r="I112" s="59" t="s">
        <v>1267</v>
      </c>
      <c r="J112" s="59">
        <v>483.00000000000006</v>
      </c>
      <c r="K112" s="59" t="s">
        <v>40</v>
      </c>
      <c r="L112" s="59" t="s">
        <v>41</v>
      </c>
      <c r="M112" s="62" t="s">
        <v>1477</v>
      </c>
      <c r="N112">
        <v>4</v>
      </c>
      <c r="O112" s="55" t="str">
        <f t="shared" si="1"/>
        <v>F0131-U0131-költségmegosztó 4</v>
      </c>
    </row>
    <row r="113" spans="1:15" ht="15" x14ac:dyDescent="0.2">
      <c r="A113" s="58" t="s">
        <v>1340</v>
      </c>
      <c r="B113" s="58" t="s">
        <v>1341</v>
      </c>
      <c r="C113" s="59" t="s">
        <v>1265</v>
      </c>
      <c r="D113" s="59"/>
      <c r="E113" s="59" t="s">
        <v>1342</v>
      </c>
      <c r="F113" s="60">
        <v>0</v>
      </c>
      <c r="G113" s="59" t="s">
        <v>1267</v>
      </c>
      <c r="H113" s="60">
        <v>115</v>
      </c>
      <c r="I113" s="59" t="s">
        <v>1267</v>
      </c>
      <c r="J113" s="59">
        <v>115</v>
      </c>
      <c r="K113" s="59" t="s">
        <v>42</v>
      </c>
      <c r="L113" s="59" t="s">
        <v>43</v>
      </c>
      <c r="M113" s="62" t="s">
        <v>1478</v>
      </c>
      <c r="N113">
        <v>1</v>
      </c>
      <c r="O113" s="55" t="str">
        <f t="shared" si="1"/>
        <v>F0132-U0132-költségmegosztó 1</v>
      </c>
    </row>
    <row r="114" spans="1:15" ht="15" x14ac:dyDescent="0.2">
      <c r="A114" s="58" t="s">
        <v>1340</v>
      </c>
      <c r="B114" s="58" t="s">
        <v>1341</v>
      </c>
      <c r="C114" s="59" t="s">
        <v>1265</v>
      </c>
      <c r="D114" s="59"/>
      <c r="E114" s="59" t="s">
        <v>1437</v>
      </c>
      <c r="F114" s="60">
        <v>0</v>
      </c>
      <c r="G114" s="59" t="s">
        <v>1267</v>
      </c>
      <c r="H114" s="60">
        <v>1</v>
      </c>
      <c r="I114" s="59" t="s">
        <v>1267</v>
      </c>
      <c r="J114" s="59">
        <v>1</v>
      </c>
      <c r="K114" s="59" t="s">
        <v>42</v>
      </c>
      <c r="L114" s="59" t="s">
        <v>43</v>
      </c>
      <c r="M114" s="62" t="s">
        <v>1478</v>
      </c>
      <c r="N114">
        <v>2</v>
      </c>
      <c r="O114" s="55" t="str">
        <f t="shared" si="1"/>
        <v>F0132-U0132-költségmegosztó 2</v>
      </c>
    </row>
    <row r="115" spans="1:15" ht="15" x14ac:dyDescent="0.2">
      <c r="A115" s="58" t="s">
        <v>1340</v>
      </c>
      <c r="B115" s="58" t="s">
        <v>1341</v>
      </c>
      <c r="C115" s="59" t="s">
        <v>1265</v>
      </c>
      <c r="D115" s="59"/>
      <c r="E115" s="59" t="s">
        <v>1438</v>
      </c>
      <c r="F115" s="60">
        <v>0</v>
      </c>
      <c r="G115" s="59" t="s">
        <v>1267</v>
      </c>
      <c r="H115" s="60">
        <v>23</v>
      </c>
      <c r="I115" s="59" t="s">
        <v>1267</v>
      </c>
      <c r="J115" s="59">
        <v>23</v>
      </c>
      <c r="K115" s="59" t="s">
        <v>42</v>
      </c>
      <c r="L115" s="59" t="s">
        <v>43</v>
      </c>
      <c r="M115" s="62" t="s">
        <v>1478</v>
      </c>
      <c r="N115">
        <v>3</v>
      </c>
      <c r="O115" s="55" t="str">
        <f t="shared" si="1"/>
        <v>F0132-U0132-költségmegosztó 3</v>
      </c>
    </row>
    <row r="116" spans="1:15" ht="15" x14ac:dyDescent="0.2">
      <c r="A116" s="58" t="s">
        <v>1340</v>
      </c>
      <c r="B116" s="58" t="s">
        <v>1341</v>
      </c>
      <c r="C116" s="59" t="s">
        <v>1265</v>
      </c>
      <c r="D116" s="59"/>
      <c r="E116" s="59" t="s">
        <v>1439</v>
      </c>
      <c r="F116" s="60">
        <v>0</v>
      </c>
      <c r="G116" s="59" t="s">
        <v>1267</v>
      </c>
      <c r="H116" s="60">
        <v>29</v>
      </c>
      <c r="I116" s="59" t="s">
        <v>1267</v>
      </c>
      <c r="J116" s="59">
        <v>29</v>
      </c>
      <c r="K116" s="59" t="s">
        <v>42</v>
      </c>
      <c r="L116" s="59" t="s">
        <v>43</v>
      </c>
      <c r="M116" s="62" t="s">
        <v>1478</v>
      </c>
      <c r="N116">
        <v>4</v>
      </c>
      <c r="O116" s="55" t="str">
        <f t="shared" si="1"/>
        <v>F0132-U0132-költségmegosztó 4</v>
      </c>
    </row>
    <row r="117" spans="1:15" ht="15" x14ac:dyDescent="0.2">
      <c r="A117" s="58" t="s">
        <v>1349</v>
      </c>
      <c r="B117" s="58" t="s">
        <v>1350</v>
      </c>
      <c r="C117" s="59" t="s">
        <v>1265</v>
      </c>
      <c r="D117" s="59"/>
      <c r="E117" s="59" t="s">
        <v>1351</v>
      </c>
      <c r="F117" s="60">
        <v>0</v>
      </c>
      <c r="G117" s="59" t="s">
        <v>1267</v>
      </c>
      <c r="H117" s="60">
        <v>1065</v>
      </c>
      <c r="I117" s="59" t="s">
        <v>1267</v>
      </c>
      <c r="J117" s="59">
        <v>1065</v>
      </c>
      <c r="K117" s="59" t="s">
        <v>44</v>
      </c>
      <c r="L117" s="59" t="s">
        <v>45</v>
      </c>
      <c r="M117" s="62" t="s">
        <v>1479</v>
      </c>
      <c r="N117">
        <v>1</v>
      </c>
      <c r="O117" s="55" t="str">
        <f t="shared" si="1"/>
        <v>F0133-U1051-költségmegosztó 1</v>
      </c>
    </row>
    <row r="118" spans="1:15" ht="15" x14ac:dyDescent="0.2">
      <c r="A118" s="58" t="s">
        <v>1349</v>
      </c>
      <c r="B118" s="58" t="s">
        <v>1350</v>
      </c>
      <c r="C118" s="59" t="s">
        <v>1265</v>
      </c>
      <c r="D118" s="59"/>
      <c r="E118" s="59" t="s">
        <v>1440</v>
      </c>
      <c r="F118" s="60">
        <v>0</v>
      </c>
      <c r="G118" s="59" t="s">
        <v>1267</v>
      </c>
      <c r="H118" s="60">
        <v>725</v>
      </c>
      <c r="I118" s="59" t="s">
        <v>1267</v>
      </c>
      <c r="J118" s="59">
        <v>725</v>
      </c>
      <c r="K118" s="59" t="s">
        <v>44</v>
      </c>
      <c r="L118" s="59" t="s">
        <v>45</v>
      </c>
      <c r="M118" s="62" t="s">
        <v>1479</v>
      </c>
      <c r="N118">
        <v>2</v>
      </c>
      <c r="O118" s="55" t="str">
        <f t="shared" si="1"/>
        <v>F0133-U1051-költségmegosztó 2</v>
      </c>
    </row>
    <row r="119" spans="1:15" ht="15" x14ac:dyDescent="0.2">
      <c r="A119" s="58" t="s">
        <v>1349</v>
      </c>
      <c r="B119" s="58" t="s">
        <v>1350</v>
      </c>
      <c r="C119" s="59" t="s">
        <v>1265</v>
      </c>
      <c r="D119" s="59"/>
      <c r="E119" s="59" t="s">
        <v>1441</v>
      </c>
      <c r="F119" s="60">
        <v>0</v>
      </c>
      <c r="G119" s="59" t="s">
        <v>1267</v>
      </c>
      <c r="H119" s="60">
        <v>531</v>
      </c>
      <c r="I119" s="59" t="s">
        <v>1267</v>
      </c>
      <c r="J119" s="59">
        <v>531</v>
      </c>
      <c r="K119" s="59" t="s">
        <v>44</v>
      </c>
      <c r="L119" s="59" t="s">
        <v>45</v>
      </c>
      <c r="M119" s="62" t="s">
        <v>1479</v>
      </c>
      <c r="N119">
        <v>3</v>
      </c>
      <c r="O119" s="55" t="str">
        <f t="shared" si="1"/>
        <v>F0133-U1051-költségmegosztó 3</v>
      </c>
    </row>
    <row r="120" spans="1:15" ht="15" x14ac:dyDescent="0.2">
      <c r="A120" s="58" t="s">
        <v>1349</v>
      </c>
      <c r="B120" s="58" t="s">
        <v>1350</v>
      </c>
      <c r="C120" s="59" t="s">
        <v>1265</v>
      </c>
      <c r="D120" s="59"/>
      <c r="E120" s="59" t="s">
        <v>1442</v>
      </c>
      <c r="F120" s="60">
        <v>0</v>
      </c>
      <c r="G120" s="59" t="s">
        <v>1267</v>
      </c>
      <c r="H120" s="60">
        <v>120</v>
      </c>
      <c r="I120" s="59" t="s">
        <v>1267</v>
      </c>
      <c r="J120" s="59">
        <v>120</v>
      </c>
      <c r="K120" s="59" t="s">
        <v>44</v>
      </c>
      <c r="L120" s="59" t="s">
        <v>45</v>
      </c>
      <c r="M120" s="62" t="s">
        <v>1479</v>
      </c>
      <c r="N120">
        <v>4</v>
      </c>
      <c r="O120" s="55" t="str">
        <f t="shared" si="1"/>
        <v>F0133-U1051-költségmegosztó 4</v>
      </c>
    </row>
    <row r="121" spans="1:15" ht="15" x14ac:dyDescent="0.2">
      <c r="A121" s="58" t="s">
        <v>1349</v>
      </c>
      <c r="B121" s="58" t="s">
        <v>1350</v>
      </c>
      <c r="C121" s="59" t="s">
        <v>1265</v>
      </c>
      <c r="D121" s="59"/>
      <c r="E121" s="59" t="s">
        <v>1443</v>
      </c>
      <c r="F121" s="60">
        <v>0</v>
      </c>
      <c r="G121" s="59" t="s">
        <v>1267</v>
      </c>
      <c r="H121" s="60">
        <v>1152</v>
      </c>
      <c r="I121" s="59" t="s">
        <v>1267</v>
      </c>
      <c r="J121" s="59">
        <v>1152</v>
      </c>
      <c r="K121" s="59" t="s">
        <v>44</v>
      </c>
      <c r="L121" s="59" t="s">
        <v>45</v>
      </c>
      <c r="M121" s="62" t="s">
        <v>1479</v>
      </c>
      <c r="N121">
        <v>5</v>
      </c>
      <c r="O121" s="55" t="str">
        <f t="shared" si="1"/>
        <v>F0133-U1051-költségmegosztó 5</v>
      </c>
    </row>
    <row r="122" spans="1:15" ht="15" x14ac:dyDescent="0.2">
      <c r="A122" s="58" t="s">
        <v>1343</v>
      </c>
      <c r="B122" s="58" t="s">
        <v>1344</v>
      </c>
      <c r="C122" s="59" t="s">
        <v>1265</v>
      </c>
      <c r="D122" s="59"/>
      <c r="E122" s="59" t="s">
        <v>1345</v>
      </c>
      <c r="F122" s="60">
        <v>0</v>
      </c>
      <c r="G122" s="59" t="s">
        <v>1267</v>
      </c>
      <c r="H122" s="60">
        <v>138</v>
      </c>
      <c r="I122" s="59" t="s">
        <v>1267</v>
      </c>
      <c r="J122" s="59">
        <v>138</v>
      </c>
      <c r="K122" s="59" t="s">
        <v>46</v>
      </c>
      <c r="L122" s="59" t="s">
        <v>47</v>
      </c>
      <c r="M122" s="62" t="s">
        <v>1480</v>
      </c>
      <c r="N122">
        <v>1</v>
      </c>
      <c r="O122" s="55" t="str">
        <f t="shared" si="1"/>
        <v>F0134-U0973-költségmegosztó 1</v>
      </c>
    </row>
    <row r="123" spans="1:15" ht="15" x14ac:dyDescent="0.2">
      <c r="A123" s="58" t="s">
        <v>1343</v>
      </c>
      <c r="B123" s="58" t="s">
        <v>1344</v>
      </c>
      <c r="C123" s="59" t="s">
        <v>1265</v>
      </c>
      <c r="D123" s="59"/>
      <c r="E123" s="59" t="s">
        <v>1444</v>
      </c>
      <c r="F123" s="60">
        <v>0</v>
      </c>
      <c r="G123" s="59" t="s">
        <v>1267</v>
      </c>
      <c r="H123" s="60">
        <v>212</v>
      </c>
      <c r="I123" s="59" t="s">
        <v>1267</v>
      </c>
      <c r="J123" s="59">
        <v>212</v>
      </c>
      <c r="K123" s="59" t="s">
        <v>46</v>
      </c>
      <c r="L123" s="59" t="s">
        <v>47</v>
      </c>
      <c r="M123" s="62" t="s">
        <v>1480</v>
      </c>
      <c r="N123">
        <v>2</v>
      </c>
      <c r="O123" s="55" t="str">
        <f t="shared" si="1"/>
        <v>F0134-U0973-költségmegosztó 2</v>
      </c>
    </row>
    <row r="124" spans="1:15" ht="15" x14ac:dyDescent="0.2">
      <c r="A124" s="58" t="s">
        <v>1343</v>
      </c>
      <c r="B124" s="58" t="s">
        <v>1344</v>
      </c>
      <c r="C124" s="59" t="s">
        <v>1265</v>
      </c>
      <c r="D124" s="59"/>
      <c r="E124" s="59" t="s">
        <v>1445</v>
      </c>
      <c r="F124" s="60">
        <v>0</v>
      </c>
      <c r="G124" s="59" t="s">
        <v>1267</v>
      </c>
      <c r="H124" s="60">
        <v>81</v>
      </c>
      <c r="I124" s="59" t="s">
        <v>1267</v>
      </c>
      <c r="J124" s="59">
        <v>81</v>
      </c>
      <c r="K124" s="59" t="s">
        <v>46</v>
      </c>
      <c r="L124" s="59" t="s">
        <v>47</v>
      </c>
      <c r="M124" s="62" t="s">
        <v>1480</v>
      </c>
      <c r="N124">
        <v>3</v>
      </c>
      <c r="O124" s="55" t="str">
        <f t="shared" si="1"/>
        <v>F0134-U0973-költségmegosztó 3</v>
      </c>
    </row>
    <row r="125" spans="1:15" ht="15" x14ac:dyDescent="0.2">
      <c r="A125" s="58" t="s">
        <v>1343</v>
      </c>
      <c r="B125" s="58" t="s">
        <v>1344</v>
      </c>
      <c r="C125" s="59" t="s">
        <v>1265</v>
      </c>
      <c r="D125" s="59"/>
      <c r="E125" s="59" t="s">
        <v>1446</v>
      </c>
      <c r="F125" s="60">
        <v>0</v>
      </c>
      <c r="G125" s="59"/>
      <c r="H125" s="60">
        <v>0</v>
      </c>
      <c r="I125" s="59"/>
      <c r="J125" s="59">
        <v>0</v>
      </c>
      <c r="K125" s="59" t="s">
        <v>46</v>
      </c>
      <c r="L125" s="59" t="s">
        <v>47</v>
      </c>
      <c r="M125" s="62" t="s">
        <v>1480</v>
      </c>
      <c r="N125">
        <v>4</v>
      </c>
      <c r="O125" s="55" t="str">
        <f t="shared" si="1"/>
        <v>F0134-U0973-költségmegosztó 4</v>
      </c>
    </row>
    <row r="126" spans="1:15" ht="15" x14ac:dyDescent="0.2">
      <c r="A126" s="58" t="s">
        <v>1346</v>
      </c>
      <c r="B126" s="58" t="s">
        <v>1347</v>
      </c>
      <c r="C126" s="59" t="s">
        <v>1265</v>
      </c>
      <c r="D126" s="59"/>
      <c r="E126" s="59" t="s">
        <v>1348</v>
      </c>
      <c r="F126" s="60">
        <v>0</v>
      </c>
      <c r="G126" s="59" t="s">
        <v>1267</v>
      </c>
      <c r="H126" s="60">
        <v>862</v>
      </c>
      <c r="I126" s="59" t="s">
        <v>1267</v>
      </c>
      <c r="J126" s="59">
        <v>862</v>
      </c>
      <c r="K126" s="59" t="s">
        <v>48</v>
      </c>
      <c r="L126" s="59" t="s">
        <v>49</v>
      </c>
      <c r="M126" s="62" t="s">
        <v>1481</v>
      </c>
      <c r="N126">
        <v>1</v>
      </c>
      <c r="O126" s="55" t="str">
        <f t="shared" si="1"/>
        <v>F0135-U0855-költségmegosztó 1</v>
      </c>
    </row>
    <row r="127" spans="1:15" ht="15" x14ac:dyDescent="0.2">
      <c r="A127" s="58" t="s">
        <v>1346</v>
      </c>
      <c r="B127" s="58" t="s">
        <v>1347</v>
      </c>
      <c r="C127" s="59" t="s">
        <v>1265</v>
      </c>
      <c r="D127" s="59"/>
      <c r="E127" s="59" t="s">
        <v>1447</v>
      </c>
      <c r="F127" s="60">
        <v>0</v>
      </c>
      <c r="G127" s="59" t="s">
        <v>1267</v>
      </c>
      <c r="H127" s="60">
        <v>0</v>
      </c>
      <c r="I127" s="59" t="s">
        <v>1267</v>
      </c>
      <c r="J127" s="59">
        <v>0</v>
      </c>
      <c r="K127" s="59" t="s">
        <v>48</v>
      </c>
      <c r="L127" s="59" t="s">
        <v>49</v>
      </c>
      <c r="M127" s="62" t="s">
        <v>1481</v>
      </c>
      <c r="N127">
        <v>2</v>
      </c>
      <c r="O127" s="55" t="str">
        <f t="shared" si="1"/>
        <v>F0135-U0855-költségmegosztó 2</v>
      </c>
    </row>
    <row r="128" spans="1:15" ht="15" x14ac:dyDescent="0.2">
      <c r="A128" s="58" t="s">
        <v>1346</v>
      </c>
      <c r="B128" s="58" t="s">
        <v>1347</v>
      </c>
      <c r="C128" s="59" t="s">
        <v>1265</v>
      </c>
      <c r="D128" s="59"/>
      <c r="E128" s="59" t="s">
        <v>1448</v>
      </c>
      <c r="F128" s="60">
        <v>0</v>
      </c>
      <c r="G128" s="59" t="s">
        <v>1267</v>
      </c>
      <c r="H128" s="60">
        <v>0</v>
      </c>
      <c r="I128" s="59" t="s">
        <v>1267</v>
      </c>
      <c r="J128" s="59">
        <v>0</v>
      </c>
      <c r="K128" s="59" t="s">
        <v>48</v>
      </c>
      <c r="L128" s="59" t="s">
        <v>49</v>
      </c>
      <c r="M128" s="62" t="s">
        <v>1481</v>
      </c>
      <c r="N128">
        <v>3</v>
      </c>
      <c r="O128" s="55" t="str">
        <f t="shared" si="1"/>
        <v>F0135-U0855-költségmegosztó 3</v>
      </c>
    </row>
    <row r="129" spans="1:15" ht="15" x14ac:dyDescent="0.2">
      <c r="A129" s="58" t="s">
        <v>1346</v>
      </c>
      <c r="B129" s="58" t="s">
        <v>1347</v>
      </c>
      <c r="C129" s="59" t="s">
        <v>1265</v>
      </c>
      <c r="D129" s="59"/>
      <c r="E129" s="59" t="s">
        <v>1449</v>
      </c>
      <c r="F129" s="60">
        <v>0</v>
      </c>
      <c r="G129" s="59" t="s">
        <v>1267</v>
      </c>
      <c r="H129" s="60">
        <v>1354</v>
      </c>
      <c r="I129" s="59" t="s">
        <v>1267</v>
      </c>
      <c r="J129" s="59">
        <v>1354</v>
      </c>
      <c r="K129" s="59" t="s">
        <v>48</v>
      </c>
      <c r="L129" s="59" t="s">
        <v>49</v>
      </c>
      <c r="M129" s="62" t="s">
        <v>1481</v>
      </c>
      <c r="N129">
        <v>4</v>
      </c>
      <c r="O129" s="55" t="str">
        <f t="shared" si="1"/>
        <v>F0135-U0855-költségmegosztó 4</v>
      </c>
    </row>
  </sheetData>
  <pageMargins left="0" right="0" top="0" bottom="1.041732283464567E-2" header="0" footer="0"/>
  <pageSetup paperSize="9" orientation="landscape" horizontalDpi="200" verticalDpi="200" r:id="rId1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0EE4-5765-468B-81D9-0C319AAFD0D7}">
  <dimension ref="A1:N155"/>
  <sheetViews>
    <sheetView showGridLines="0" workbookViewId="0">
      <selection activeCell="AC20" sqref="AC20"/>
    </sheetView>
  </sheetViews>
  <sheetFormatPr defaultRowHeight="12.75" x14ac:dyDescent="0.2"/>
  <cols>
    <col min="1" max="1" width="32.42578125" style="64" bestFit="1" customWidth="1"/>
    <col min="2" max="2" width="22.140625" style="64" bestFit="1" customWidth="1"/>
    <col min="3" max="3" width="15.42578125" style="64" bestFit="1" customWidth="1"/>
    <col min="4" max="4" width="12.7109375" style="64" customWidth="1"/>
    <col min="5" max="5" width="10.28515625" style="64" bestFit="1" customWidth="1"/>
    <col min="6" max="6" width="14" style="64" bestFit="1" customWidth="1"/>
    <col min="7" max="7" width="12.140625" style="64" customWidth="1"/>
    <col min="8" max="8" width="15" style="64" bestFit="1" customWidth="1"/>
    <col min="9" max="9" width="12.140625" style="64" customWidth="1"/>
    <col min="10" max="10" width="8.85546875" style="64" bestFit="1" customWidth="1"/>
    <col min="11" max="12" width="9.140625" style="64" customWidth="1"/>
    <col min="13" max="254" width="9.140625" style="64"/>
    <col min="255" max="255" width="32.42578125" style="64" bestFit="1" customWidth="1"/>
    <col min="256" max="256" width="22.140625" style="64" bestFit="1" customWidth="1"/>
    <col min="257" max="257" width="15.42578125" style="64" bestFit="1" customWidth="1"/>
    <col min="258" max="258" width="12.7109375" style="64" customWidth="1"/>
    <col min="259" max="259" width="10.28515625" style="64" bestFit="1" customWidth="1"/>
    <col min="260" max="260" width="14" style="64" bestFit="1" customWidth="1"/>
    <col min="261" max="261" width="12.140625" style="64" customWidth="1"/>
    <col min="262" max="262" width="15" style="64" bestFit="1" customWidth="1"/>
    <col min="263" max="263" width="12.140625" style="64" customWidth="1"/>
    <col min="264" max="264" width="8.85546875" style="64" bestFit="1" customWidth="1"/>
    <col min="265" max="265" width="16.7109375" style="64" customWidth="1"/>
    <col min="266" max="266" width="9.140625" style="64"/>
    <col min="267" max="267" width="6.5703125" style="64" customWidth="1"/>
    <col min="268" max="510" width="9.140625" style="64"/>
    <col min="511" max="511" width="32.42578125" style="64" bestFit="1" customWidth="1"/>
    <col min="512" max="512" width="22.140625" style="64" bestFit="1" customWidth="1"/>
    <col min="513" max="513" width="15.42578125" style="64" bestFit="1" customWidth="1"/>
    <col min="514" max="514" width="12.7109375" style="64" customWidth="1"/>
    <col min="515" max="515" width="10.28515625" style="64" bestFit="1" customWidth="1"/>
    <col min="516" max="516" width="14" style="64" bestFit="1" customWidth="1"/>
    <col min="517" max="517" width="12.140625" style="64" customWidth="1"/>
    <col min="518" max="518" width="15" style="64" bestFit="1" customWidth="1"/>
    <col min="519" max="519" width="12.140625" style="64" customWidth="1"/>
    <col min="520" max="520" width="8.85546875" style="64" bestFit="1" customWidth="1"/>
    <col min="521" max="521" width="16.7109375" style="64" customWidth="1"/>
    <col min="522" max="522" width="9.140625" style="64"/>
    <col min="523" max="523" width="6.5703125" style="64" customWidth="1"/>
    <col min="524" max="766" width="9.140625" style="64"/>
    <col min="767" max="767" width="32.42578125" style="64" bestFit="1" customWidth="1"/>
    <col min="768" max="768" width="22.140625" style="64" bestFit="1" customWidth="1"/>
    <col min="769" max="769" width="15.42578125" style="64" bestFit="1" customWidth="1"/>
    <col min="770" max="770" width="12.7109375" style="64" customWidth="1"/>
    <col min="771" max="771" width="10.28515625" style="64" bestFit="1" customWidth="1"/>
    <col min="772" max="772" width="14" style="64" bestFit="1" customWidth="1"/>
    <col min="773" max="773" width="12.140625" style="64" customWidth="1"/>
    <col min="774" max="774" width="15" style="64" bestFit="1" customWidth="1"/>
    <col min="775" max="775" width="12.140625" style="64" customWidth="1"/>
    <col min="776" max="776" width="8.85546875" style="64" bestFit="1" customWidth="1"/>
    <col min="777" max="777" width="16.7109375" style="64" customWidth="1"/>
    <col min="778" max="778" width="9.140625" style="64"/>
    <col min="779" max="779" width="6.5703125" style="64" customWidth="1"/>
    <col min="780" max="1022" width="9.140625" style="64"/>
    <col min="1023" max="1023" width="32.42578125" style="64" bestFit="1" customWidth="1"/>
    <col min="1024" max="1024" width="22.140625" style="64" bestFit="1" customWidth="1"/>
    <col min="1025" max="1025" width="15.42578125" style="64" bestFit="1" customWidth="1"/>
    <col min="1026" max="1026" width="12.7109375" style="64" customWidth="1"/>
    <col min="1027" max="1027" width="10.28515625" style="64" bestFit="1" customWidth="1"/>
    <col min="1028" max="1028" width="14" style="64" bestFit="1" customWidth="1"/>
    <col min="1029" max="1029" width="12.140625" style="64" customWidth="1"/>
    <col min="1030" max="1030" width="15" style="64" bestFit="1" customWidth="1"/>
    <col min="1031" max="1031" width="12.140625" style="64" customWidth="1"/>
    <col min="1032" max="1032" width="8.85546875" style="64" bestFit="1" customWidth="1"/>
    <col min="1033" max="1033" width="16.7109375" style="64" customWidth="1"/>
    <col min="1034" max="1034" width="9.140625" style="64"/>
    <col min="1035" max="1035" width="6.5703125" style="64" customWidth="1"/>
    <col min="1036" max="1278" width="9.140625" style="64"/>
    <col min="1279" max="1279" width="32.42578125" style="64" bestFit="1" customWidth="1"/>
    <col min="1280" max="1280" width="22.140625" style="64" bestFit="1" customWidth="1"/>
    <col min="1281" max="1281" width="15.42578125" style="64" bestFit="1" customWidth="1"/>
    <col min="1282" max="1282" width="12.7109375" style="64" customWidth="1"/>
    <col min="1283" max="1283" width="10.28515625" style="64" bestFit="1" customWidth="1"/>
    <col min="1284" max="1284" width="14" style="64" bestFit="1" customWidth="1"/>
    <col min="1285" max="1285" width="12.140625" style="64" customWidth="1"/>
    <col min="1286" max="1286" width="15" style="64" bestFit="1" customWidth="1"/>
    <col min="1287" max="1287" width="12.140625" style="64" customWidth="1"/>
    <col min="1288" max="1288" width="8.85546875" style="64" bestFit="1" customWidth="1"/>
    <col min="1289" max="1289" width="16.7109375" style="64" customWidth="1"/>
    <col min="1290" max="1290" width="9.140625" style="64"/>
    <col min="1291" max="1291" width="6.5703125" style="64" customWidth="1"/>
    <col min="1292" max="1534" width="9.140625" style="64"/>
    <col min="1535" max="1535" width="32.42578125" style="64" bestFit="1" customWidth="1"/>
    <col min="1536" max="1536" width="22.140625" style="64" bestFit="1" customWidth="1"/>
    <col min="1537" max="1537" width="15.42578125" style="64" bestFit="1" customWidth="1"/>
    <col min="1538" max="1538" width="12.7109375" style="64" customWidth="1"/>
    <col min="1539" max="1539" width="10.28515625" style="64" bestFit="1" customWidth="1"/>
    <col min="1540" max="1540" width="14" style="64" bestFit="1" customWidth="1"/>
    <col min="1541" max="1541" width="12.140625" style="64" customWidth="1"/>
    <col min="1542" max="1542" width="15" style="64" bestFit="1" customWidth="1"/>
    <col min="1543" max="1543" width="12.140625" style="64" customWidth="1"/>
    <col min="1544" max="1544" width="8.85546875" style="64" bestFit="1" customWidth="1"/>
    <col min="1545" max="1545" width="16.7109375" style="64" customWidth="1"/>
    <col min="1546" max="1546" width="9.140625" style="64"/>
    <col min="1547" max="1547" width="6.5703125" style="64" customWidth="1"/>
    <col min="1548" max="1790" width="9.140625" style="64"/>
    <col min="1791" max="1791" width="32.42578125" style="64" bestFit="1" customWidth="1"/>
    <col min="1792" max="1792" width="22.140625" style="64" bestFit="1" customWidth="1"/>
    <col min="1793" max="1793" width="15.42578125" style="64" bestFit="1" customWidth="1"/>
    <col min="1794" max="1794" width="12.7109375" style="64" customWidth="1"/>
    <col min="1795" max="1795" width="10.28515625" style="64" bestFit="1" customWidth="1"/>
    <col min="1796" max="1796" width="14" style="64" bestFit="1" customWidth="1"/>
    <col min="1797" max="1797" width="12.140625" style="64" customWidth="1"/>
    <col min="1798" max="1798" width="15" style="64" bestFit="1" customWidth="1"/>
    <col min="1799" max="1799" width="12.140625" style="64" customWidth="1"/>
    <col min="1800" max="1800" width="8.85546875" style="64" bestFit="1" customWidth="1"/>
    <col min="1801" max="1801" width="16.7109375" style="64" customWidth="1"/>
    <col min="1802" max="1802" width="9.140625" style="64"/>
    <col min="1803" max="1803" width="6.5703125" style="64" customWidth="1"/>
    <col min="1804" max="2046" width="9.140625" style="64"/>
    <col min="2047" max="2047" width="32.42578125" style="64" bestFit="1" customWidth="1"/>
    <col min="2048" max="2048" width="22.140625" style="64" bestFit="1" customWidth="1"/>
    <col min="2049" max="2049" width="15.42578125" style="64" bestFit="1" customWidth="1"/>
    <col min="2050" max="2050" width="12.7109375" style="64" customWidth="1"/>
    <col min="2051" max="2051" width="10.28515625" style="64" bestFit="1" customWidth="1"/>
    <col min="2052" max="2052" width="14" style="64" bestFit="1" customWidth="1"/>
    <col min="2053" max="2053" width="12.140625" style="64" customWidth="1"/>
    <col min="2054" max="2054" width="15" style="64" bestFit="1" customWidth="1"/>
    <col min="2055" max="2055" width="12.140625" style="64" customWidth="1"/>
    <col min="2056" max="2056" width="8.85546875" style="64" bestFit="1" customWidth="1"/>
    <col min="2057" max="2057" width="16.7109375" style="64" customWidth="1"/>
    <col min="2058" max="2058" width="9.140625" style="64"/>
    <col min="2059" max="2059" width="6.5703125" style="64" customWidth="1"/>
    <col min="2060" max="2302" width="9.140625" style="64"/>
    <col min="2303" max="2303" width="32.42578125" style="64" bestFit="1" customWidth="1"/>
    <col min="2304" max="2304" width="22.140625" style="64" bestFit="1" customWidth="1"/>
    <col min="2305" max="2305" width="15.42578125" style="64" bestFit="1" customWidth="1"/>
    <col min="2306" max="2306" width="12.7109375" style="64" customWidth="1"/>
    <col min="2307" max="2307" width="10.28515625" style="64" bestFit="1" customWidth="1"/>
    <col min="2308" max="2308" width="14" style="64" bestFit="1" customWidth="1"/>
    <col min="2309" max="2309" width="12.140625" style="64" customWidth="1"/>
    <col min="2310" max="2310" width="15" style="64" bestFit="1" customWidth="1"/>
    <col min="2311" max="2311" width="12.140625" style="64" customWidth="1"/>
    <col min="2312" max="2312" width="8.85546875" style="64" bestFit="1" customWidth="1"/>
    <col min="2313" max="2313" width="16.7109375" style="64" customWidth="1"/>
    <col min="2314" max="2314" width="9.140625" style="64"/>
    <col min="2315" max="2315" width="6.5703125" style="64" customWidth="1"/>
    <col min="2316" max="2558" width="9.140625" style="64"/>
    <col min="2559" max="2559" width="32.42578125" style="64" bestFit="1" customWidth="1"/>
    <col min="2560" max="2560" width="22.140625" style="64" bestFit="1" customWidth="1"/>
    <col min="2561" max="2561" width="15.42578125" style="64" bestFit="1" customWidth="1"/>
    <col min="2562" max="2562" width="12.7109375" style="64" customWidth="1"/>
    <col min="2563" max="2563" width="10.28515625" style="64" bestFit="1" customWidth="1"/>
    <col min="2564" max="2564" width="14" style="64" bestFit="1" customWidth="1"/>
    <col min="2565" max="2565" width="12.140625" style="64" customWidth="1"/>
    <col min="2566" max="2566" width="15" style="64" bestFit="1" customWidth="1"/>
    <col min="2567" max="2567" width="12.140625" style="64" customWidth="1"/>
    <col min="2568" max="2568" width="8.85546875" style="64" bestFit="1" customWidth="1"/>
    <col min="2569" max="2569" width="16.7109375" style="64" customWidth="1"/>
    <col min="2570" max="2570" width="9.140625" style="64"/>
    <col min="2571" max="2571" width="6.5703125" style="64" customWidth="1"/>
    <col min="2572" max="2814" width="9.140625" style="64"/>
    <col min="2815" max="2815" width="32.42578125" style="64" bestFit="1" customWidth="1"/>
    <col min="2816" max="2816" width="22.140625" style="64" bestFit="1" customWidth="1"/>
    <col min="2817" max="2817" width="15.42578125" style="64" bestFit="1" customWidth="1"/>
    <col min="2818" max="2818" width="12.7109375" style="64" customWidth="1"/>
    <col min="2819" max="2819" width="10.28515625" style="64" bestFit="1" customWidth="1"/>
    <col min="2820" max="2820" width="14" style="64" bestFit="1" customWidth="1"/>
    <col min="2821" max="2821" width="12.140625" style="64" customWidth="1"/>
    <col min="2822" max="2822" width="15" style="64" bestFit="1" customWidth="1"/>
    <col min="2823" max="2823" width="12.140625" style="64" customWidth="1"/>
    <col min="2824" max="2824" width="8.85546875" style="64" bestFit="1" customWidth="1"/>
    <col min="2825" max="2825" width="16.7109375" style="64" customWidth="1"/>
    <col min="2826" max="2826" width="9.140625" style="64"/>
    <col min="2827" max="2827" width="6.5703125" style="64" customWidth="1"/>
    <col min="2828" max="3070" width="9.140625" style="64"/>
    <col min="3071" max="3071" width="32.42578125" style="64" bestFit="1" customWidth="1"/>
    <col min="3072" max="3072" width="22.140625" style="64" bestFit="1" customWidth="1"/>
    <col min="3073" max="3073" width="15.42578125" style="64" bestFit="1" customWidth="1"/>
    <col min="3074" max="3074" width="12.7109375" style="64" customWidth="1"/>
    <col min="3075" max="3075" width="10.28515625" style="64" bestFit="1" customWidth="1"/>
    <col min="3076" max="3076" width="14" style="64" bestFit="1" customWidth="1"/>
    <col min="3077" max="3077" width="12.140625" style="64" customWidth="1"/>
    <col min="3078" max="3078" width="15" style="64" bestFit="1" customWidth="1"/>
    <col min="3079" max="3079" width="12.140625" style="64" customWidth="1"/>
    <col min="3080" max="3080" width="8.85546875" style="64" bestFit="1" customWidth="1"/>
    <col min="3081" max="3081" width="16.7109375" style="64" customWidth="1"/>
    <col min="3082" max="3082" width="9.140625" style="64"/>
    <col min="3083" max="3083" width="6.5703125" style="64" customWidth="1"/>
    <col min="3084" max="3326" width="9.140625" style="64"/>
    <col min="3327" max="3327" width="32.42578125" style="64" bestFit="1" customWidth="1"/>
    <col min="3328" max="3328" width="22.140625" style="64" bestFit="1" customWidth="1"/>
    <col min="3329" max="3329" width="15.42578125" style="64" bestFit="1" customWidth="1"/>
    <col min="3330" max="3330" width="12.7109375" style="64" customWidth="1"/>
    <col min="3331" max="3331" width="10.28515625" style="64" bestFit="1" customWidth="1"/>
    <col min="3332" max="3332" width="14" style="64" bestFit="1" customWidth="1"/>
    <col min="3333" max="3333" width="12.140625" style="64" customWidth="1"/>
    <col min="3334" max="3334" width="15" style="64" bestFit="1" customWidth="1"/>
    <col min="3335" max="3335" width="12.140625" style="64" customWidth="1"/>
    <col min="3336" max="3336" width="8.85546875" style="64" bestFit="1" customWidth="1"/>
    <col min="3337" max="3337" width="16.7109375" style="64" customWidth="1"/>
    <col min="3338" max="3338" width="9.140625" style="64"/>
    <col min="3339" max="3339" width="6.5703125" style="64" customWidth="1"/>
    <col min="3340" max="3582" width="9.140625" style="64"/>
    <col min="3583" max="3583" width="32.42578125" style="64" bestFit="1" customWidth="1"/>
    <col min="3584" max="3584" width="22.140625" style="64" bestFit="1" customWidth="1"/>
    <col min="3585" max="3585" width="15.42578125" style="64" bestFit="1" customWidth="1"/>
    <col min="3586" max="3586" width="12.7109375" style="64" customWidth="1"/>
    <col min="3587" max="3587" width="10.28515625" style="64" bestFit="1" customWidth="1"/>
    <col min="3588" max="3588" width="14" style="64" bestFit="1" customWidth="1"/>
    <col min="3589" max="3589" width="12.140625" style="64" customWidth="1"/>
    <col min="3590" max="3590" width="15" style="64" bestFit="1" customWidth="1"/>
    <col min="3591" max="3591" width="12.140625" style="64" customWidth="1"/>
    <col min="3592" max="3592" width="8.85546875" style="64" bestFit="1" customWidth="1"/>
    <col min="3593" max="3593" width="16.7109375" style="64" customWidth="1"/>
    <col min="3594" max="3594" width="9.140625" style="64"/>
    <col min="3595" max="3595" width="6.5703125" style="64" customWidth="1"/>
    <col min="3596" max="3838" width="9.140625" style="64"/>
    <col min="3839" max="3839" width="32.42578125" style="64" bestFit="1" customWidth="1"/>
    <col min="3840" max="3840" width="22.140625" style="64" bestFit="1" customWidth="1"/>
    <col min="3841" max="3841" width="15.42578125" style="64" bestFit="1" customWidth="1"/>
    <col min="3842" max="3842" width="12.7109375" style="64" customWidth="1"/>
    <col min="3843" max="3843" width="10.28515625" style="64" bestFit="1" customWidth="1"/>
    <col min="3844" max="3844" width="14" style="64" bestFit="1" customWidth="1"/>
    <col min="3845" max="3845" width="12.140625" style="64" customWidth="1"/>
    <col min="3846" max="3846" width="15" style="64" bestFit="1" customWidth="1"/>
    <col min="3847" max="3847" width="12.140625" style="64" customWidth="1"/>
    <col min="3848" max="3848" width="8.85546875" style="64" bestFit="1" customWidth="1"/>
    <col min="3849" max="3849" width="16.7109375" style="64" customWidth="1"/>
    <col min="3850" max="3850" width="9.140625" style="64"/>
    <col min="3851" max="3851" width="6.5703125" style="64" customWidth="1"/>
    <col min="3852" max="4094" width="9.140625" style="64"/>
    <col min="4095" max="4095" width="32.42578125" style="64" bestFit="1" customWidth="1"/>
    <col min="4096" max="4096" width="22.140625" style="64" bestFit="1" customWidth="1"/>
    <col min="4097" max="4097" width="15.42578125" style="64" bestFit="1" customWidth="1"/>
    <col min="4098" max="4098" width="12.7109375" style="64" customWidth="1"/>
    <col min="4099" max="4099" width="10.28515625" style="64" bestFit="1" customWidth="1"/>
    <col min="4100" max="4100" width="14" style="64" bestFit="1" customWidth="1"/>
    <col min="4101" max="4101" width="12.140625" style="64" customWidth="1"/>
    <col min="4102" max="4102" width="15" style="64" bestFit="1" customWidth="1"/>
    <col min="4103" max="4103" width="12.140625" style="64" customWidth="1"/>
    <col min="4104" max="4104" width="8.85546875" style="64" bestFit="1" customWidth="1"/>
    <col min="4105" max="4105" width="16.7109375" style="64" customWidth="1"/>
    <col min="4106" max="4106" width="9.140625" style="64"/>
    <col min="4107" max="4107" width="6.5703125" style="64" customWidth="1"/>
    <col min="4108" max="4350" width="9.140625" style="64"/>
    <col min="4351" max="4351" width="32.42578125" style="64" bestFit="1" customWidth="1"/>
    <col min="4352" max="4352" width="22.140625" style="64" bestFit="1" customWidth="1"/>
    <col min="4353" max="4353" width="15.42578125" style="64" bestFit="1" customWidth="1"/>
    <col min="4354" max="4354" width="12.7109375" style="64" customWidth="1"/>
    <col min="4355" max="4355" width="10.28515625" style="64" bestFit="1" customWidth="1"/>
    <col min="4356" max="4356" width="14" style="64" bestFit="1" customWidth="1"/>
    <col min="4357" max="4357" width="12.140625" style="64" customWidth="1"/>
    <col min="4358" max="4358" width="15" style="64" bestFit="1" customWidth="1"/>
    <col min="4359" max="4359" width="12.140625" style="64" customWidth="1"/>
    <col min="4360" max="4360" width="8.85546875" style="64" bestFit="1" customWidth="1"/>
    <col min="4361" max="4361" width="16.7109375" style="64" customWidth="1"/>
    <col min="4362" max="4362" width="9.140625" style="64"/>
    <col min="4363" max="4363" width="6.5703125" style="64" customWidth="1"/>
    <col min="4364" max="4606" width="9.140625" style="64"/>
    <col min="4607" max="4607" width="32.42578125" style="64" bestFit="1" customWidth="1"/>
    <col min="4608" max="4608" width="22.140625" style="64" bestFit="1" customWidth="1"/>
    <col min="4609" max="4609" width="15.42578125" style="64" bestFit="1" customWidth="1"/>
    <col min="4610" max="4610" width="12.7109375" style="64" customWidth="1"/>
    <col min="4611" max="4611" width="10.28515625" style="64" bestFit="1" customWidth="1"/>
    <col min="4612" max="4612" width="14" style="64" bestFit="1" customWidth="1"/>
    <col min="4613" max="4613" width="12.140625" style="64" customWidth="1"/>
    <col min="4614" max="4614" width="15" style="64" bestFit="1" customWidth="1"/>
    <col min="4615" max="4615" width="12.140625" style="64" customWidth="1"/>
    <col min="4616" max="4616" width="8.85546875" style="64" bestFit="1" customWidth="1"/>
    <col min="4617" max="4617" width="16.7109375" style="64" customWidth="1"/>
    <col min="4618" max="4618" width="9.140625" style="64"/>
    <col min="4619" max="4619" width="6.5703125" style="64" customWidth="1"/>
    <col min="4620" max="4862" width="9.140625" style="64"/>
    <col min="4863" max="4863" width="32.42578125" style="64" bestFit="1" customWidth="1"/>
    <col min="4864" max="4864" width="22.140625" style="64" bestFit="1" customWidth="1"/>
    <col min="4865" max="4865" width="15.42578125" style="64" bestFit="1" customWidth="1"/>
    <col min="4866" max="4866" width="12.7109375" style="64" customWidth="1"/>
    <col min="4867" max="4867" width="10.28515625" style="64" bestFit="1" customWidth="1"/>
    <col min="4868" max="4868" width="14" style="64" bestFit="1" customWidth="1"/>
    <col min="4869" max="4869" width="12.140625" style="64" customWidth="1"/>
    <col min="4870" max="4870" width="15" style="64" bestFit="1" customWidth="1"/>
    <col min="4871" max="4871" width="12.140625" style="64" customWidth="1"/>
    <col min="4872" max="4872" width="8.85546875" style="64" bestFit="1" customWidth="1"/>
    <col min="4873" max="4873" width="16.7109375" style="64" customWidth="1"/>
    <col min="4874" max="4874" width="9.140625" style="64"/>
    <col min="4875" max="4875" width="6.5703125" style="64" customWidth="1"/>
    <col min="4876" max="5118" width="9.140625" style="64"/>
    <col min="5119" max="5119" width="32.42578125" style="64" bestFit="1" customWidth="1"/>
    <col min="5120" max="5120" width="22.140625" style="64" bestFit="1" customWidth="1"/>
    <col min="5121" max="5121" width="15.42578125" style="64" bestFit="1" customWidth="1"/>
    <col min="5122" max="5122" width="12.7109375" style="64" customWidth="1"/>
    <col min="5123" max="5123" width="10.28515625" style="64" bestFit="1" customWidth="1"/>
    <col min="5124" max="5124" width="14" style="64" bestFit="1" customWidth="1"/>
    <col min="5125" max="5125" width="12.140625" style="64" customWidth="1"/>
    <col min="5126" max="5126" width="15" style="64" bestFit="1" customWidth="1"/>
    <col min="5127" max="5127" width="12.140625" style="64" customWidth="1"/>
    <col min="5128" max="5128" width="8.85546875" style="64" bestFit="1" customWidth="1"/>
    <col min="5129" max="5129" width="16.7109375" style="64" customWidth="1"/>
    <col min="5130" max="5130" width="9.140625" style="64"/>
    <col min="5131" max="5131" width="6.5703125" style="64" customWidth="1"/>
    <col min="5132" max="5374" width="9.140625" style="64"/>
    <col min="5375" max="5375" width="32.42578125" style="64" bestFit="1" customWidth="1"/>
    <col min="5376" max="5376" width="22.140625" style="64" bestFit="1" customWidth="1"/>
    <col min="5377" max="5377" width="15.42578125" style="64" bestFit="1" customWidth="1"/>
    <col min="5378" max="5378" width="12.7109375" style="64" customWidth="1"/>
    <col min="5379" max="5379" width="10.28515625" style="64" bestFit="1" customWidth="1"/>
    <col min="5380" max="5380" width="14" style="64" bestFit="1" customWidth="1"/>
    <col min="5381" max="5381" width="12.140625" style="64" customWidth="1"/>
    <col min="5382" max="5382" width="15" style="64" bestFit="1" customWidth="1"/>
    <col min="5383" max="5383" width="12.140625" style="64" customWidth="1"/>
    <col min="5384" max="5384" width="8.85546875" style="64" bestFit="1" customWidth="1"/>
    <col min="5385" max="5385" width="16.7109375" style="64" customWidth="1"/>
    <col min="5386" max="5386" width="9.140625" style="64"/>
    <col min="5387" max="5387" width="6.5703125" style="64" customWidth="1"/>
    <col min="5388" max="5630" width="9.140625" style="64"/>
    <col min="5631" max="5631" width="32.42578125" style="64" bestFit="1" customWidth="1"/>
    <col min="5632" max="5632" width="22.140625" style="64" bestFit="1" customWidth="1"/>
    <col min="5633" max="5633" width="15.42578125" style="64" bestFit="1" customWidth="1"/>
    <col min="5634" max="5634" width="12.7109375" style="64" customWidth="1"/>
    <col min="5635" max="5635" width="10.28515625" style="64" bestFit="1" customWidth="1"/>
    <col min="5636" max="5636" width="14" style="64" bestFit="1" customWidth="1"/>
    <col min="5637" max="5637" width="12.140625" style="64" customWidth="1"/>
    <col min="5638" max="5638" width="15" style="64" bestFit="1" customWidth="1"/>
    <col min="5639" max="5639" width="12.140625" style="64" customWidth="1"/>
    <col min="5640" max="5640" width="8.85546875" style="64" bestFit="1" customWidth="1"/>
    <col min="5641" max="5641" width="16.7109375" style="64" customWidth="1"/>
    <col min="5642" max="5642" width="9.140625" style="64"/>
    <col min="5643" max="5643" width="6.5703125" style="64" customWidth="1"/>
    <col min="5644" max="5886" width="9.140625" style="64"/>
    <col min="5887" max="5887" width="32.42578125" style="64" bestFit="1" customWidth="1"/>
    <col min="5888" max="5888" width="22.140625" style="64" bestFit="1" customWidth="1"/>
    <col min="5889" max="5889" width="15.42578125" style="64" bestFit="1" customWidth="1"/>
    <col min="5890" max="5890" width="12.7109375" style="64" customWidth="1"/>
    <col min="5891" max="5891" width="10.28515625" style="64" bestFit="1" customWidth="1"/>
    <col min="5892" max="5892" width="14" style="64" bestFit="1" customWidth="1"/>
    <col min="5893" max="5893" width="12.140625" style="64" customWidth="1"/>
    <col min="5894" max="5894" width="15" style="64" bestFit="1" customWidth="1"/>
    <col min="5895" max="5895" width="12.140625" style="64" customWidth="1"/>
    <col min="5896" max="5896" width="8.85546875" style="64" bestFit="1" customWidth="1"/>
    <col min="5897" max="5897" width="16.7109375" style="64" customWidth="1"/>
    <col min="5898" max="5898" width="9.140625" style="64"/>
    <col min="5899" max="5899" width="6.5703125" style="64" customWidth="1"/>
    <col min="5900" max="6142" width="9.140625" style="64"/>
    <col min="6143" max="6143" width="32.42578125" style="64" bestFit="1" customWidth="1"/>
    <col min="6144" max="6144" width="22.140625" style="64" bestFit="1" customWidth="1"/>
    <col min="6145" max="6145" width="15.42578125" style="64" bestFit="1" customWidth="1"/>
    <col min="6146" max="6146" width="12.7109375" style="64" customWidth="1"/>
    <col min="6147" max="6147" width="10.28515625" style="64" bestFit="1" customWidth="1"/>
    <col min="6148" max="6148" width="14" style="64" bestFit="1" customWidth="1"/>
    <col min="6149" max="6149" width="12.140625" style="64" customWidth="1"/>
    <col min="6150" max="6150" width="15" style="64" bestFit="1" customWidth="1"/>
    <col min="6151" max="6151" width="12.140625" style="64" customWidth="1"/>
    <col min="6152" max="6152" width="8.85546875" style="64" bestFit="1" customWidth="1"/>
    <col min="6153" max="6153" width="16.7109375" style="64" customWidth="1"/>
    <col min="6154" max="6154" width="9.140625" style="64"/>
    <col min="6155" max="6155" width="6.5703125" style="64" customWidth="1"/>
    <col min="6156" max="6398" width="9.140625" style="64"/>
    <col min="6399" max="6399" width="32.42578125" style="64" bestFit="1" customWidth="1"/>
    <col min="6400" max="6400" width="22.140625" style="64" bestFit="1" customWidth="1"/>
    <col min="6401" max="6401" width="15.42578125" style="64" bestFit="1" customWidth="1"/>
    <col min="6402" max="6402" width="12.7109375" style="64" customWidth="1"/>
    <col min="6403" max="6403" width="10.28515625" style="64" bestFit="1" customWidth="1"/>
    <col min="6404" max="6404" width="14" style="64" bestFit="1" customWidth="1"/>
    <col min="6405" max="6405" width="12.140625" style="64" customWidth="1"/>
    <col min="6406" max="6406" width="15" style="64" bestFit="1" customWidth="1"/>
    <col min="6407" max="6407" width="12.140625" style="64" customWidth="1"/>
    <col min="6408" max="6408" width="8.85546875" style="64" bestFit="1" customWidth="1"/>
    <col min="6409" max="6409" width="16.7109375" style="64" customWidth="1"/>
    <col min="6410" max="6410" width="9.140625" style="64"/>
    <col min="6411" max="6411" width="6.5703125" style="64" customWidth="1"/>
    <col min="6412" max="6654" width="9.140625" style="64"/>
    <col min="6655" max="6655" width="32.42578125" style="64" bestFit="1" customWidth="1"/>
    <col min="6656" max="6656" width="22.140625" style="64" bestFit="1" customWidth="1"/>
    <col min="6657" max="6657" width="15.42578125" style="64" bestFit="1" customWidth="1"/>
    <col min="6658" max="6658" width="12.7109375" style="64" customWidth="1"/>
    <col min="6659" max="6659" width="10.28515625" style="64" bestFit="1" customWidth="1"/>
    <col min="6660" max="6660" width="14" style="64" bestFit="1" customWidth="1"/>
    <col min="6661" max="6661" width="12.140625" style="64" customWidth="1"/>
    <col min="6662" max="6662" width="15" style="64" bestFit="1" customWidth="1"/>
    <col min="6663" max="6663" width="12.140625" style="64" customWidth="1"/>
    <col min="6664" max="6664" width="8.85546875" style="64" bestFit="1" customWidth="1"/>
    <col min="6665" max="6665" width="16.7109375" style="64" customWidth="1"/>
    <col min="6666" max="6666" width="9.140625" style="64"/>
    <col min="6667" max="6667" width="6.5703125" style="64" customWidth="1"/>
    <col min="6668" max="6910" width="9.140625" style="64"/>
    <col min="6911" max="6911" width="32.42578125" style="64" bestFit="1" customWidth="1"/>
    <col min="6912" max="6912" width="22.140625" style="64" bestFit="1" customWidth="1"/>
    <col min="6913" max="6913" width="15.42578125" style="64" bestFit="1" customWidth="1"/>
    <col min="6914" max="6914" width="12.7109375" style="64" customWidth="1"/>
    <col min="6915" max="6915" width="10.28515625" style="64" bestFit="1" customWidth="1"/>
    <col min="6916" max="6916" width="14" style="64" bestFit="1" customWidth="1"/>
    <col min="6917" max="6917" width="12.140625" style="64" customWidth="1"/>
    <col min="6918" max="6918" width="15" style="64" bestFit="1" customWidth="1"/>
    <col min="6919" max="6919" width="12.140625" style="64" customWidth="1"/>
    <col min="6920" max="6920" width="8.85546875" style="64" bestFit="1" customWidth="1"/>
    <col min="6921" max="6921" width="16.7109375" style="64" customWidth="1"/>
    <col min="6922" max="6922" width="9.140625" style="64"/>
    <col min="6923" max="6923" width="6.5703125" style="64" customWidth="1"/>
    <col min="6924" max="7166" width="9.140625" style="64"/>
    <col min="7167" max="7167" width="32.42578125" style="64" bestFit="1" customWidth="1"/>
    <col min="7168" max="7168" width="22.140625" style="64" bestFit="1" customWidth="1"/>
    <col min="7169" max="7169" width="15.42578125" style="64" bestFit="1" customWidth="1"/>
    <col min="7170" max="7170" width="12.7109375" style="64" customWidth="1"/>
    <col min="7171" max="7171" width="10.28515625" style="64" bestFit="1" customWidth="1"/>
    <col min="7172" max="7172" width="14" style="64" bestFit="1" customWidth="1"/>
    <col min="7173" max="7173" width="12.140625" style="64" customWidth="1"/>
    <col min="7174" max="7174" width="15" style="64" bestFit="1" customWidth="1"/>
    <col min="7175" max="7175" width="12.140625" style="64" customWidth="1"/>
    <col min="7176" max="7176" width="8.85546875" style="64" bestFit="1" customWidth="1"/>
    <col min="7177" max="7177" width="16.7109375" style="64" customWidth="1"/>
    <col min="7178" max="7178" width="9.140625" style="64"/>
    <col min="7179" max="7179" width="6.5703125" style="64" customWidth="1"/>
    <col min="7180" max="7422" width="9.140625" style="64"/>
    <col min="7423" max="7423" width="32.42578125" style="64" bestFit="1" customWidth="1"/>
    <col min="7424" max="7424" width="22.140625" style="64" bestFit="1" customWidth="1"/>
    <col min="7425" max="7425" width="15.42578125" style="64" bestFit="1" customWidth="1"/>
    <col min="7426" max="7426" width="12.7109375" style="64" customWidth="1"/>
    <col min="7427" max="7427" width="10.28515625" style="64" bestFit="1" customWidth="1"/>
    <col min="7428" max="7428" width="14" style="64" bestFit="1" customWidth="1"/>
    <col min="7429" max="7429" width="12.140625" style="64" customWidth="1"/>
    <col min="7430" max="7430" width="15" style="64" bestFit="1" customWidth="1"/>
    <col min="7431" max="7431" width="12.140625" style="64" customWidth="1"/>
    <col min="7432" max="7432" width="8.85546875" style="64" bestFit="1" customWidth="1"/>
    <col min="7433" max="7433" width="16.7109375" style="64" customWidth="1"/>
    <col min="7434" max="7434" width="9.140625" style="64"/>
    <col min="7435" max="7435" width="6.5703125" style="64" customWidth="1"/>
    <col min="7436" max="7678" width="9.140625" style="64"/>
    <col min="7679" max="7679" width="32.42578125" style="64" bestFit="1" customWidth="1"/>
    <col min="7680" max="7680" width="22.140625" style="64" bestFit="1" customWidth="1"/>
    <col min="7681" max="7681" width="15.42578125" style="64" bestFit="1" customWidth="1"/>
    <col min="7682" max="7682" width="12.7109375" style="64" customWidth="1"/>
    <col min="7683" max="7683" width="10.28515625" style="64" bestFit="1" customWidth="1"/>
    <col min="7684" max="7684" width="14" style="64" bestFit="1" customWidth="1"/>
    <col min="7685" max="7685" width="12.140625" style="64" customWidth="1"/>
    <col min="7686" max="7686" width="15" style="64" bestFit="1" customWidth="1"/>
    <col min="7687" max="7687" width="12.140625" style="64" customWidth="1"/>
    <col min="7688" max="7688" width="8.85546875" style="64" bestFit="1" customWidth="1"/>
    <col min="7689" max="7689" width="16.7109375" style="64" customWidth="1"/>
    <col min="7690" max="7690" width="9.140625" style="64"/>
    <col min="7691" max="7691" width="6.5703125" style="64" customWidth="1"/>
    <col min="7692" max="7934" width="9.140625" style="64"/>
    <col min="7935" max="7935" width="32.42578125" style="64" bestFit="1" customWidth="1"/>
    <col min="7936" max="7936" width="22.140625" style="64" bestFit="1" customWidth="1"/>
    <col min="7937" max="7937" width="15.42578125" style="64" bestFit="1" customWidth="1"/>
    <col min="7938" max="7938" width="12.7109375" style="64" customWidth="1"/>
    <col min="7939" max="7939" width="10.28515625" style="64" bestFit="1" customWidth="1"/>
    <col min="7940" max="7940" width="14" style="64" bestFit="1" customWidth="1"/>
    <col min="7941" max="7941" width="12.140625" style="64" customWidth="1"/>
    <col min="7942" max="7942" width="15" style="64" bestFit="1" customWidth="1"/>
    <col min="7943" max="7943" width="12.140625" style="64" customWidth="1"/>
    <col min="7944" max="7944" width="8.85546875" style="64" bestFit="1" customWidth="1"/>
    <col min="7945" max="7945" width="16.7109375" style="64" customWidth="1"/>
    <col min="7946" max="7946" width="9.140625" style="64"/>
    <col min="7947" max="7947" width="6.5703125" style="64" customWidth="1"/>
    <col min="7948" max="8190" width="9.140625" style="64"/>
    <col min="8191" max="8191" width="32.42578125" style="64" bestFit="1" customWidth="1"/>
    <col min="8192" max="8192" width="22.140625" style="64" bestFit="1" customWidth="1"/>
    <col min="8193" max="8193" width="15.42578125" style="64" bestFit="1" customWidth="1"/>
    <col min="8194" max="8194" width="12.7109375" style="64" customWidth="1"/>
    <col min="8195" max="8195" width="10.28515625" style="64" bestFit="1" customWidth="1"/>
    <col min="8196" max="8196" width="14" style="64" bestFit="1" customWidth="1"/>
    <col min="8197" max="8197" width="12.140625" style="64" customWidth="1"/>
    <col min="8198" max="8198" width="15" style="64" bestFit="1" customWidth="1"/>
    <col min="8199" max="8199" width="12.140625" style="64" customWidth="1"/>
    <col min="8200" max="8200" width="8.85546875" style="64" bestFit="1" customWidth="1"/>
    <col min="8201" max="8201" width="16.7109375" style="64" customWidth="1"/>
    <col min="8202" max="8202" width="9.140625" style="64"/>
    <col min="8203" max="8203" width="6.5703125" style="64" customWidth="1"/>
    <col min="8204" max="8446" width="9.140625" style="64"/>
    <col min="8447" max="8447" width="32.42578125" style="64" bestFit="1" customWidth="1"/>
    <col min="8448" max="8448" width="22.140625" style="64" bestFit="1" customWidth="1"/>
    <col min="8449" max="8449" width="15.42578125" style="64" bestFit="1" customWidth="1"/>
    <col min="8450" max="8450" width="12.7109375" style="64" customWidth="1"/>
    <col min="8451" max="8451" width="10.28515625" style="64" bestFit="1" customWidth="1"/>
    <col min="8452" max="8452" width="14" style="64" bestFit="1" customWidth="1"/>
    <col min="8453" max="8453" width="12.140625" style="64" customWidth="1"/>
    <col min="8454" max="8454" width="15" style="64" bestFit="1" customWidth="1"/>
    <col min="8455" max="8455" width="12.140625" style="64" customWidth="1"/>
    <col min="8456" max="8456" width="8.85546875" style="64" bestFit="1" customWidth="1"/>
    <col min="8457" max="8457" width="16.7109375" style="64" customWidth="1"/>
    <col min="8458" max="8458" width="9.140625" style="64"/>
    <col min="8459" max="8459" width="6.5703125" style="64" customWidth="1"/>
    <col min="8460" max="8702" width="9.140625" style="64"/>
    <col min="8703" max="8703" width="32.42578125" style="64" bestFit="1" customWidth="1"/>
    <col min="8704" max="8704" width="22.140625" style="64" bestFit="1" customWidth="1"/>
    <col min="8705" max="8705" width="15.42578125" style="64" bestFit="1" customWidth="1"/>
    <col min="8706" max="8706" width="12.7109375" style="64" customWidth="1"/>
    <col min="8707" max="8707" width="10.28515625" style="64" bestFit="1" customWidth="1"/>
    <col min="8708" max="8708" width="14" style="64" bestFit="1" customWidth="1"/>
    <col min="8709" max="8709" width="12.140625" style="64" customWidth="1"/>
    <col min="8710" max="8710" width="15" style="64" bestFit="1" customWidth="1"/>
    <col min="8711" max="8711" width="12.140625" style="64" customWidth="1"/>
    <col min="8712" max="8712" width="8.85546875" style="64" bestFit="1" customWidth="1"/>
    <col min="8713" max="8713" width="16.7109375" style="64" customWidth="1"/>
    <col min="8714" max="8714" width="9.140625" style="64"/>
    <col min="8715" max="8715" width="6.5703125" style="64" customWidth="1"/>
    <col min="8716" max="8958" width="9.140625" style="64"/>
    <col min="8959" max="8959" width="32.42578125" style="64" bestFit="1" customWidth="1"/>
    <col min="8960" max="8960" width="22.140625" style="64" bestFit="1" customWidth="1"/>
    <col min="8961" max="8961" width="15.42578125" style="64" bestFit="1" customWidth="1"/>
    <col min="8962" max="8962" width="12.7109375" style="64" customWidth="1"/>
    <col min="8963" max="8963" width="10.28515625" style="64" bestFit="1" customWidth="1"/>
    <col min="8964" max="8964" width="14" style="64" bestFit="1" customWidth="1"/>
    <col min="8965" max="8965" width="12.140625" style="64" customWidth="1"/>
    <col min="8966" max="8966" width="15" style="64" bestFit="1" customWidth="1"/>
    <col min="8967" max="8967" width="12.140625" style="64" customWidth="1"/>
    <col min="8968" max="8968" width="8.85546875" style="64" bestFit="1" customWidth="1"/>
    <col min="8969" max="8969" width="16.7109375" style="64" customWidth="1"/>
    <col min="8970" max="8970" width="9.140625" style="64"/>
    <col min="8971" max="8971" width="6.5703125" style="64" customWidth="1"/>
    <col min="8972" max="9214" width="9.140625" style="64"/>
    <col min="9215" max="9215" width="32.42578125" style="64" bestFit="1" customWidth="1"/>
    <col min="9216" max="9216" width="22.140625" style="64" bestFit="1" customWidth="1"/>
    <col min="9217" max="9217" width="15.42578125" style="64" bestFit="1" customWidth="1"/>
    <col min="9218" max="9218" width="12.7109375" style="64" customWidth="1"/>
    <col min="9219" max="9219" width="10.28515625" style="64" bestFit="1" customWidth="1"/>
    <col min="9220" max="9220" width="14" style="64" bestFit="1" customWidth="1"/>
    <col min="9221" max="9221" width="12.140625" style="64" customWidth="1"/>
    <col min="9222" max="9222" width="15" style="64" bestFit="1" customWidth="1"/>
    <col min="9223" max="9223" width="12.140625" style="64" customWidth="1"/>
    <col min="9224" max="9224" width="8.85546875" style="64" bestFit="1" customWidth="1"/>
    <col min="9225" max="9225" width="16.7109375" style="64" customWidth="1"/>
    <col min="9226" max="9226" width="9.140625" style="64"/>
    <col min="9227" max="9227" width="6.5703125" style="64" customWidth="1"/>
    <col min="9228" max="9470" width="9.140625" style="64"/>
    <col min="9471" max="9471" width="32.42578125" style="64" bestFit="1" customWidth="1"/>
    <col min="9472" max="9472" width="22.140625" style="64" bestFit="1" customWidth="1"/>
    <col min="9473" max="9473" width="15.42578125" style="64" bestFit="1" customWidth="1"/>
    <col min="9474" max="9474" width="12.7109375" style="64" customWidth="1"/>
    <col min="9475" max="9475" width="10.28515625" style="64" bestFit="1" customWidth="1"/>
    <col min="9476" max="9476" width="14" style="64" bestFit="1" customWidth="1"/>
    <col min="9477" max="9477" width="12.140625" style="64" customWidth="1"/>
    <col min="9478" max="9478" width="15" style="64" bestFit="1" customWidth="1"/>
    <col min="9479" max="9479" width="12.140625" style="64" customWidth="1"/>
    <col min="9480" max="9480" width="8.85546875" style="64" bestFit="1" customWidth="1"/>
    <col min="9481" max="9481" width="16.7109375" style="64" customWidth="1"/>
    <col min="9482" max="9482" width="9.140625" style="64"/>
    <col min="9483" max="9483" width="6.5703125" style="64" customWidth="1"/>
    <col min="9484" max="9726" width="9.140625" style="64"/>
    <col min="9727" max="9727" width="32.42578125" style="64" bestFit="1" customWidth="1"/>
    <col min="9728" max="9728" width="22.140625" style="64" bestFit="1" customWidth="1"/>
    <col min="9729" max="9729" width="15.42578125" style="64" bestFit="1" customWidth="1"/>
    <col min="9730" max="9730" width="12.7109375" style="64" customWidth="1"/>
    <col min="9731" max="9731" width="10.28515625" style="64" bestFit="1" customWidth="1"/>
    <col min="9732" max="9732" width="14" style="64" bestFit="1" customWidth="1"/>
    <col min="9733" max="9733" width="12.140625" style="64" customWidth="1"/>
    <col min="9734" max="9734" width="15" style="64" bestFit="1" customWidth="1"/>
    <col min="9735" max="9735" width="12.140625" style="64" customWidth="1"/>
    <col min="9736" max="9736" width="8.85546875" style="64" bestFit="1" customWidth="1"/>
    <col min="9737" max="9737" width="16.7109375" style="64" customWidth="1"/>
    <col min="9738" max="9738" width="9.140625" style="64"/>
    <col min="9739" max="9739" width="6.5703125" style="64" customWidth="1"/>
    <col min="9740" max="9982" width="9.140625" style="64"/>
    <col min="9983" max="9983" width="32.42578125" style="64" bestFit="1" customWidth="1"/>
    <col min="9984" max="9984" width="22.140625" style="64" bestFit="1" customWidth="1"/>
    <col min="9985" max="9985" width="15.42578125" style="64" bestFit="1" customWidth="1"/>
    <col min="9986" max="9986" width="12.7109375" style="64" customWidth="1"/>
    <col min="9987" max="9987" width="10.28515625" style="64" bestFit="1" customWidth="1"/>
    <col min="9988" max="9988" width="14" style="64" bestFit="1" customWidth="1"/>
    <col min="9989" max="9989" width="12.140625" style="64" customWidth="1"/>
    <col min="9990" max="9990" width="15" style="64" bestFit="1" customWidth="1"/>
    <col min="9991" max="9991" width="12.140625" style="64" customWidth="1"/>
    <col min="9992" max="9992" width="8.85546875" style="64" bestFit="1" customWidth="1"/>
    <col min="9993" max="9993" width="16.7109375" style="64" customWidth="1"/>
    <col min="9994" max="9994" width="9.140625" style="64"/>
    <col min="9995" max="9995" width="6.5703125" style="64" customWidth="1"/>
    <col min="9996" max="10238" width="9.140625" style="64"/>
    <col min="10239" max="10239" width="32.42578125" style="64" bestFit="1" customWidth="1"/>
    <col min="10240" max="10240" width="22.140625" style="64" bestFit="1" customWidth="1"/>
    <col min="10241" max="10241" width="15.42578125" style="64" bestFit="1" customWidth="1"/>
    <col min="10242" max="10242" width="12.7109375" style="64" customWidth="1"/>
    <col min="10243" max="10243" width="10.28515625" style="64" bestFit="1" customWidth="1"/>
    <col min="10244" max="10244" width="14" style="64" bestFit="1" customWidth="1"/>
    <col min="10245" max="10245" width="12.140625" style="64" customWidth="1"/>
    <col min="10246" max="10246" width="15" style="64" bestFit="1" customWidth="1"/>
    <col min="10247" max="10247" width="12.140625" style="64" customWidth="1"/>
    <col min="10248" max="10248" width="8.85546875" style="64" bestFit="1" customWidth="1"/>
    <col min="10249" max="10249" width="16.7109375" style="64" customWidth="1"/>
    <col min="10250" max="10250" width="9.140625" style="64"/>
    <col min="10251" max="10251" width="6.5703125" style="64" customWidth="1"/>
    <col min="10252" max="10494" width="9.140625" style="64"/>
    <col min="10495" max="10495" width="32.42578125" style="64" bestFit="1" customWidth="1"/>
    <col min="10496" max="10496" width="22.140625" style="64" bestFit="1" customWidth="1"/>
    <col min="10497" max="10497" width="15.42578125" style="64" bestFit="1" customWidth="1"/>
    <col min="10498" max="10498" width="12.7109375" style="64" customWidth="1"/>
    <col min="10499" max="10499" width="10.28515625" style="64" bestFit="1" customWidth="1"/>
    <col min="10500" max="10500" width="14" style="64" bestFit="1" customWidth="1"/>
    <col min="10501" max="10501" width="12.140625" style="64" customWidth="1"/>
    <col min="10502" max="10502" width="15" style="64" bestFit="1" customWidth="1"/>
    <col min="10503" max="10503" width="12.140625" style="64" customWidth="1"/>
    <col min="10504" max="10504" width="8.85546875" style="64" bestFit="1" customWidth="1"/>
    <col min="10505" max="10505" width="16.7109375" style="64" customWidth="1"/>
    <col min="10506" max="10506" width="9.140625" style="64"/>
    <col min="10507" max="10507" width="6.5703125" style="64" customWidth="1"/>
    <col min="10508" max="10750" width="9.140625" style="64"/>
    <col min="10751" max="10751" width="32.42578125" style="64" bestFit="1" customWidth="1"/>
    <col min="10752" max="10752" width="22.140625" style="64" bestFit="1" customWidth="1"/>
    <col min="10753" max="10753" width="15.42578125" style="64" bestFit="1" customWidth="1"/>
    <col min="10754" max="10754" width="12.7109375" style="64" customWidth="1"/>
    <col min="10755" max="10755" width="10.28515625" style="64" bestFit="1" customWidth="1"/>
    <col min="10756" max="10756" width="14" style="64" bestFit="1" customWidth="1"/>
    <col min="10757" max="10757" width="12.140625" style="64" customWidth="1"/>
    <col min="10758" max="10758" width="15" style="64" bestFit="1" customWidth="1"/>
    <col min="10759" max="10759" width="12.140625" style="64" customWidth="1"/>
    <col min="10760" max="10760" width="8.85546875" style="64" bestFit="1" customWidth="1"/>
    <col min="10761" max="10761" width="16.7109375" style="64" customWidth="1"/>
    <col min="10762" max="10762" width="9.140625" style="64"/>
    <col min="10763" max="10763" width="6.5703125" style="64" customWidth="1"/>
    <col min="10764" max="11006" width="9.140625" style="64"/>
    <col min="11007" max="11007" width="32.42578125" style="64" bestFit="1" customWidth="1"/>
    <col min="11008" max="11008" width="22.140625" style="64" bestFit="1" customWidth="1"/>
    <col min="11009" max="11009" width="15.42578125" style="64" bestFit="1" customWidth="1"/>
    <col min="11010" max="11010" width="12.7109375" style="64" customWidth="1"/>
    <col min="11011" max="11011" width="10.28515625" style="64" bestFit="1" customWidth="1"/>
    <col min="11012" max="11012" width="14" style="64" bestFit="1" customWidth="1"/>
    <col min="11013" max="11013" width="12.140625" style="64" customWidth="1"/>
    <col min="11014" max="11014" width="15" style="64" bestFit="1" customWidth="1"/>
    <col min="11015" max="11015" width="12.140625" style="64" customWidth="1"/>
    <col min="11016" max="11016" width="8.85546875" style="64" bestFit="1" customWidth="1"/>
    <col min="11017" max="11017" width="16.7109375" style="64" customWidth="1"/>
    <col min="11018" max="11018" width="9.140625" style="64"/>
    <col min="11019" max="11019" width="6.5703125" style="64" customWidth="1"/>
    <col min="11020" max="11262" width="9.140625" style="64"/>
    <col min="11263" max="11263" width="32.42578125" style="64" bestFit="1" customWidth="1"/>
    <col min="11264" max="11264" width="22.140625" style="64" bestFit="1" customWidth="1"/>
    <col min="11265" max="11265" width="15.42578125" style="64" bestFit="1" customWidth="1"/>
    <col min="11266" max="11266" width="12.7109375" style="64" customWidth="1"/>
    <col min="11267" max="11267" width="10.28515625" style="64" bestFit="1" customWidth="1"/>
    <col min="11268" max="11268" width="14" style="64" bestFit="1" customWidth="1"/>
    <col min="11269" max="11269" width="12.140625" style="64" customWidth="1"/>
    <col min="11270" max="11270" width="15" style="64" bestFit="1" customWidth="1"/>
    <col min="11271" max="11271" width="12.140625" style="64" customWidth="1"/>
    <col min="11272" max="11272" width="8.85546875" style="64" bestFit="1" customWidth="1"/>
    <col min="11273" max="11273" width="16.7109375" style="64" customWidth="1"/>
    <col min="11274" max="11274" width="9.140625" style="64"/>
    <col min="11275" max="11275" width="6.5703125" style="64" customWidth="1"/>
    <col min="11276" max="11518" width="9.140625" style="64"/>
    <col min="11519" max="11519" width="32.42578125" style="64" bestFit="1" customWidth="1"/>
    <col min="11520" max="11520" width="22.140625" style="64" bestFit="1" customWidth="1"/>
    <col min="11521" max="11521" width="15.42578125" style="64" bestFit="1" customWidth="1"/>
    <col min="11522" max="11522" width="12.7109375" style="64" customWidth="1"/>
    <col min="11523" max="11523" width="10.28515625" style="64" bestFit="1" customWidth="1"/>
    <col min="11524" max="11524" width="14" style="64" bestFit="1" customWidth="1"/>
    <col min="11525" max="11525" width="12.140625" style="64" customWidth="1"/>
    <col min="11526" max="11526" width="15" style="64" bestFit="1" customWidth="1"/>
    <col min="11527" max="11527" width="12.140625" style="64" customWidth="1"/>
    <col min="11528" max="11528" width="8.85546875" style="64" bestFit="1" customWidth="1"/>
    <col min="11529" max="11529" width="16.7109375" style="64" customWidth="1"/>
    <col min="11530" max="11530" width="9.140625" style="64"/>
    <col min="11531" max="11531" width="6.5703125" style="64" customWidth="1"/>
    <col min="11532" max="11774" width="9.140625" style="64"/>
    <col min="11775" max="11775" width="32.42578125" style="64" bestFit="1" customWidth="1"/>
    <col min="11776" max="11776" width="22.140625" style="64" bestFit="1" customWidth="1"/>
    <col min="11777" max="11777" width="15.42578125" style="64" bestFit="1" customWidth="1"/>
    <col min="11778" max="11778" width="12.7109375" style="64" customWidth="1"/>
    <col min="11779" max="11779" width="10.28515625" style="64" bestFit="1" customWidth="1"/>
    <col min="11780" max="11780" width="14" style="64" bestFit="1" customWidth="1"/>
    <col min="11781" max="11781" width="12.140625" style="64" customWidth="1"/>
    <col min="11782" max="11782" width="15" style="64" bestFit="1" customWidth="1"/>
    <col min="11783" max="11783" width="12.140625" style="64" customWidth="1"/>
    <col min="11784" max="11784" width="8.85546875" style="64" bestFit="1" customWidth="1"/>
    <col min="11785" max="11785" width="16.7109375" style="64" customWidth="1"/>
    <col min="11786" max="11786" width="9.140625" style="64"/>
    <col min="11787" max="11787" width="6.5703125" style="64" customWidth="1"/>
    <col min="11788" max="12030" width="9.140625" style="64"/>
    <col min="12031" max="12031" width="32.42578125" style="64" bestFit="1" customWidth="1"/>
    <col min="12032" max="12032" width="22.140625" style="64" bestFit="1" customWidth="1"/>
    <col min="12033" max="12033" width="15.42578125" style="64" bestFit="1" customWidth="1"/>
    <col min="12034" max="12034" width="12.7109375" style="64" customWidth="1"/>
    <col min="12035" max="12035" width="10.28515625" style="64" bestFit="1" customWidth="1"/>
    <col min="12036" max="12036" width="14" style="64" bestFit="1" customWidth="1"/>
    <col min="12037" max="12037" width="12.140625" style="64" customWidth="1"/>
    <col min="12038" max="12038" width="15" style="64" bestFit="1" customWidth="1"/>
    <col min="12039" max="12039" width="12.140625" style="64" customWidth="1"/>
    <col min="12040" max="12040" width="8.85546875" style="64" bestFit="1" customWidth="1"/>
    <col min="12041" max="12041" width="16.7109375" style="64" customWidth="1"/>
    <col min="12042" max="12042" width="9.140625" style="64"/>
    <col min="12043" max="12043" width="6.5703125" style="64" customWidth="1"/>
    <col min="12044" max="12286" width="9.140625" style="64"/>
    <col min="12287" max="12287" width="32.42578125" style="64" bestFit="1" customWidth="1"/>
    <col min="12288" max="12288" width="22.140625" style="64" bestFit="1" customWidth="1"/>
    <col min="12289" max="12289" width="15.42578125" style="64" bestFit="1" customWidth="1"/>
    <col min="12290" max="12290" width="12.7109375" style="64" customWidth="1"/>
    <col min="12291" max="12291" width="10.28515625" style="64" bestFit="1" customWidth="1"/>
    <col min="12292" max="12292" width="14" style="64" bestFit="1" customWidth="1"/>
    <col min="12293" max="12293" width="12.140625" style="64" customWidth="1"/>
    <col min="12294" max="12294" width="15" style="64" bestFit="1" customWidth="1"/>
    <col min="12295" max="12295" width="12.140625" style="64" customWidth="1"/>
    <col min="12296" max="12296" width="8.85546875" style="64" bestFit="1" customWidth="1"/>
    <col min="12297" max="12297" width="16.7109375" style="64" customWidth="1"/>
    <col min="12298" max="12298" width="9.140625" style="64"/>
    <col min="12299" max="12299" width="6.5703125" style="64" customWidth="1"/>
    <col min="12300" max="12542" width="9.140625" style="64"/>
    <col min="12543" max="12543" width="32.42578125" style="64" bestFit="1" customWidth="1"/>
    <col min="12544" max="12544" width="22.140625" style="64" bestFit="1" customWidth="1"/>
    <col min="12545" max="12545" width="15.42578125" style="64" bestFit="1" customWidth="1"/>
    <col min="12546" max="12546" width="12.7109375" style="64" customWidth="1"/>
    <col min="12547" max="12547" width="10.28515625" style="64" bestFit="1" customWidth="1"/>
    <col min="12548" max="12548" width="14" style="64" bestFit="1" customWidth="1"/>
    <col min="12549" max="12549" width="12.140625" style="64" customWidth="1"/>
    <col min="12550" max="12550" width="15" style="64" bestFit="1" customWidth="1"/>
    <col min="12551" max="12551" width="12.140625" style="64" customWidth="1"/>
    <col min="12552" max="12552" width="8.85546875" style="64" bestFit="1" customWidth="1"/>
    <col min="12553" max="12553" width="16.7109375" style="64" customWidth="1"/>
    <col min="12554" max="12554" width="9.140625" style="64"/>
    <col min="12555" max="12555" width="6.5703125" style="64" customWidth="1"/>
    <col min="12556" max="12798" width="9.140625" style="64"/>
    <col min="12799" max="12799" width="32.42578125" style="64" bestFit="1" customWidth="1"/>
    <col min="12800" max="12800" width="22.140625" style="64" bestFit="1" customWidth="1"/>
    <col min="12801" max="12801" width="15.42578125" style="64" bestFit="1" customWidth="1"/>
    <col min="12802" max="12802" width="12.7109375" style="64" customWidth="1"/>
    <col min="12803" max="12803" width="10.28515625" style="64" bestFit="1" customWidth="1"/>
    <col min="12804" max="12804" width="14" style="64" bestFit="1" customWidth="1"/>
    <col min="12805" max="12805" width="12.140625" style="64" customWidth="1"/>
    <col min="12806" max="12806" width="15" style="64" bestFit="1" customWidth="1"/>
    <col min="12807" max="12807" width="12.140625" style="64" customWidth="1"/>
    <col min="12808" max="12808" width="8.85546875" style="64" bestFit="1" customWidth="1"/>
    <col min="12809" max="12809" width="16.7109375" style="64" customWidth="1"/>
    <col min="12810" max="12810" width="9.140625" style="64"/>
    <col min="12811" max="12811" width="6.5703125" style="64" customWidth="1"/>
    <col min="12812" max="13054" width="9.140625" style="64"/>
    <col min="13055" max="13055" width="32.42578125" style="64" bestFit="1" customWidth="1"/>
    <col min="13056" max="13056" width="22.140625" style="64" bestFit="1" customWidth="1"/>
    <col min="13057" max="13057" width="15.42578125" style="64" bestFit="1" customWidth="1"/>
    <col min="13058" max="13058" width="12.7109375" style="64" customWidth="1"/>
    <col min="13059" max="13059" width="10.28515625" style="64" bestFit="1" customWidth="1"/>
    <col min="13060" max="13060" width="14" style="64" bestFit="1" customWidth="1"/>
    <col min="13061" max="13061" width="12.140625" style="64" customWidth="1"/>
    <col min="13062" max="13062" width="15" style="64" bestFit="1" customWidth="1"/>
    <col min="13063" max="13063" width="12.140625" style="64" customWidth="1"/>
    <col min="13064" max="13064" width="8.85546875" style="64" bestFit="1" customWidth="1"/>
    <col min="13065" max="13065" width="16.7109375" style="64" customWidth="1"/>
    <col min="13066" max="13066" width="9.140625" style="64"/>
    <col min="13067" max="13067" width="6.5703125" style="64" customWidth="1"/>
    <col min="13068" max="13310" width="9.140625" style="64"/>
    <col min="13311" max="13311" width="32.42578125" style="64" bestFit="1" customWidth="1"/>
    <col min="13312" max="13312" width="22.140625" style="64" bestFit="1" customWidth="1"/>
    <col min="13313" max="13313" width="15.42578125" style="64" bestFit="1" customWidth="1"/>
    <col min="13314" max="13314" width="12.7109375" style="64" customWidth="1"/>
    <col min="13315" max="13315" width="10.28515625" style="64" bestFit="1" customWidth="1"/>
    <col min="13316" max="13316" width="14" style="64" bestFit="1" customWidth="1"/>
    <col min="13317" max="13317" width="12.140625" style="64" customWidth="1"/>
    <col min="13318" max="13318" width="15" style="64" bestFit="1" customWidth="1"/>
    <col min="13319" max="13319" width="12.140625" style="64" customWidth="1"/>
    <col min="13320" max="13320" width="8.85546875" style="64" bestFit="1" customWidth="1"/>
    <col min="13321" max="13321" width="16.7109375" style="64" customWidth="1"/>
    <col min="13322" max="13322" width="9.140625" style="64"/>
    <col min="13323" max="13323" width="6.5703125" style="64" customWidth="1"/>
    <col min="13324" max="13566" width="9.140625" style="64"/>
    <col min="13567" max="13567" width="32.42578125" style="64" bestFit="1" customWidth="1"/>
    <col min="13568" max="13568" width="22.140625" style="64" bestFit="1" customWidth="1"/>
    <col min="13569" max="13569" width="15.42578125" style="64" bestFit="1" customWidth="1"/>
    <col min="13570" max="13570" width="12.7109375" style="64" customWidth="1"/>
    <col min="13571" max="13571" width="10.28515625" style="64" bestFit="1" customWidth="1"/>
    <col min="13572" max="13572" width="14" style="64" bestFit="1" customWidth="1"/>
    <col min="13573" max="13573" width="12.140625" style="64" customWidth="1"/>
    <col min="13574" max="13574" width="15" style="64" bestFit="1" customWidth="1"/>
    <col min="13575" max="13575" width="12.140625" style="64" customWidth="1"/>
    <col min="13576" max="13576" width="8.85546875" style="64" bestFit="1" customWidth="1"/>
    <col min="13577" max="13577" width="16.7109375" style="64" customWidth="1"/>
    <col min="13578" max="13578" width="9.140625" style="64"/>
    <col min="13579" max="13579" width="6.5703125" style="64" customWidth="1"/>
    <col min="13580" max="13822" width="9.140625" style="64"/>
    <col min="13823" max="13823" width="32.42578125" style="64" bestFit="1" customWidth="1"/>
    <col min="13824" max="13824" width="22.140625" style="64" bestFit="1" customWidth="1"/>
    <col min="13825" max="13825" width="15.42578125" style="64" bestFit="1" customWidth="1"/>
    <col min="13826" max="13826" width="12.7109375" style="64" customWidth="1"/>
    <col min="13827" max="13827" width="10.28515625" style="64" bestFit="1" customWidth="1"/>
    <col min="13828" max="13828" width="14" style="64" bestFit="1" customWidth="1"/>
    <col min="13829" max="13829" width="12.140625" style="64" customWidth="1"/>
    <col min="13830" max="13830" width="15" style="64" bestFit="1" customWidth="1"/>
    <col min="13831" max="13831" width="12.140625" style="64" customWidth="1"/>
    <col min="13832" max="13832" width="8.85546875" style="64" bestFit="1" customWidth="1"/>
    <col min="13833" max="13833" width="16.7109375" style="64" customWidth="1"/>
    <col min="13834" max="13834" width="9.140625" style="64"/>
    <col min="13835" max="13835" width="6.5703125" style="64" customWidth="1"/>
    <col min="13836" max="14078" width="9.140625" style="64"/>
    <col min="14079" max="14079" width="32.42578125" style="64" bestFit="1" customWidth="1"/>
    <col min="14080" max="14080" width="22.140625" style="64" bestFit="1" customWidth="1"/>
    <col min="14081" max="14081" width="15.42578125" style="64" bestFit="1" customWidth="1"/>
    <col min="14082" max="14082" width="12.7109375" style="64" customWidth="1"/>
    <col min="14083" max="14083" width="10.28515625" style="64" bestFit="1" customWidth="1"/>
    <col min="14084" max="14084" width="14" style="64" bestFit="1" customWidth="1"/>
    <col min="14085" max="14085" width="12.140625" style="64" customWidth="1"/>
    <col min="14086" max="14086" width="15" style="64" bestFit="1" customWidth="1"/>
    <col min="14087" max="14087" width="12.140625" style="64" customWidth="1"/>
    <col min="14088" max="14088" width="8.85546875" style="64" bestFit="1" customWidth="1"/>
    <col min="14089" max="14089" width="16.7109375" style="64" customWidth="1"/>
    <col min="14090" max="14090" width="9.140625" style="64"/>
    <col min="14091" max="14091" width="6.5703125" style="64" customWidth="1"/>
    <col min="14092" max="14334" width="9.140625" style="64"/>
    <col min="14335" max="14335" width="32.42578125" style="64" bestFit="1" customWidth="1"/>
    <col min="14336" max="14336" width="22.140625" style="64" bestFit="1" customWidth="1"/>
    <col min="14337" max="14337" width="15.42578125" style="64" bestFit="1" customWidth="1"/>
    <col min="14338" max="14338" width="12.7109375" style="64" customWidth="1"/>
    <col min="14339" max="14339" width="10.28515625" style="64" bestFit="1" customWidth="1"/>
    <col min="14340" max="14340" width="14" style="64" bestFit="1" customWidth="1"/>
    <col min="14341" max="14341" width="12.140625" style="64" customWidth="1"/>
    <col min="14342" max="14342" width="15" style="64" bestFit="1" customWidth="1"/>
    <col min="14343" max="14343" width="12.140625" style="64" customWidth="1"/>
    <col min="14344" max="14344" width="8.85546875" style="64" bestFit="1" customWidth="1"/>
    <col min="14345" max="14345" width="16.7109375" style="64" customWidth="1"/>
    <col min="14346" max="14346" width="9.140625" style="64"/>
    <col min="14347" max="14347" width="6.5703125" style="64" customWidth="1"/>
    <col min="14348" max="14590" width="9.140625" style="64"/>
    <col min="14591" max="14591" width="32.42578125" style="64" bestFit="1" customWidth="1"/>
    <col min="14592" max="14592" width="22.140625" style="64" bestFit="1" customWidth="1"/>
    <col min="14593" max="14593" width="15.42578125" style="64" bestFit="1" customWidth="1"/>
    <col min="14594" max="14594" width="12.7109375" style="64" customWidth="1"/>
    <col min="14595" max="14595" width="10.28515625" style="64" bestFit="1" customWidth="1"/>
    <col min="14596" max="14596" width="14" style="64" bestFit="1" customWidth="1"/>
    <col min="14597" max="14597" width="12.140625" style="64" customWidth="1"/>
    <col min="14598" max="14598" width="15" style="64" bestFit="1" customWidth="1"/>
    <col min="14599" max="14599" width="12.140625" style="64" customWidth="1"/>
    <col min="14600" max="14600" width="8.85546875" style="64" bestFit="1" customWidth="1"/>
    <col min="14601" max="14601" width="16.7109375" style="64" customWidth="1"/>
    <col min="14602" max="14602" width="9.140625" style="64"/>
    <col min="14603" max="14603" width="6.5703125" style="64" customWidth="1"/>
    <col min="14604" max="14846" width="9.140625" style="64"/>
    <col min="14847" max="14847" width="32.42578125" style="64" bestFit="1" customWidth="1"/>
    <col min="14848" max="14848" width="22.140625" style="64" bestFit="1" customWidth="1"/>
    <col min="14849" max="14849" width="15.42578125" style="64" bestFit="1" customWidth="1"/>
    <col min="14850" max="14850" width="12.7109375" style="64" customWidth="1"/>
    <col min="14851" max="14851" width="10.28515625" style="64" bestFit="1" customWidth="1"/>
    <col min="14852" max="14852" width="14" style="64" bestFit="1" customWidth="1"/>
    <col min="14853" max="14853" width="12.140625" style="64" customWidth="1"/>
    <col min="14854" max="14854" width="15" style="64" bestFit="1" customWidth="1"/>
    <col min="14855" max="14855" width="12.140625" style="64" customWidth="1"/>
    <col min="14856" max="14856" width="8.85546875" style="64" bestFit="1" customWidth="1"/>
    <col min="14857" max="14857" width="16.7109375" style="64" customWidth="1"/>
    <col min="14858" max="14858" width="9.140625" style="64"/>
    <col min="14859" max="14859" width="6.5703125" style="64" customWidth="1"/>
    <col min="14860" max="15102" width="9.140625" style="64"/>
    <col min="15103" max="15103" width="32.42578125" style="64" bestFit="1" customWidth="1"/>
    <col min="15104" max="15104" width="22.140625" style="64" bestFit="1" customWidth="1"/>
    <col min="15105" max="15105" width="15.42578125" style="64" bestFit="1" customWidth="1"/>
    <col min="15106" max="15106" width="12.7109375" style="64" customWidth="1"/>
    <col min="15107" max="15107" width="10.28515625" style="64" bestFit="1" customWidth="1"/>
    <col min="15108" max="15108" width="14" style="64" bestFit="1" customWidth="1"/>
    <col min="15109" max="15109" width="12.140625" style="64" customWidth="1"/>
    <col min="15110" max="15110" width="15" style="64" bestFit="1" customWidth="1"/>
    <col min="15111" max="15111" width="12.140625" style="64" customWidth="1"/>
    <col min="15112" max="15112" width="8.85546875" style="64" bestFit="1" customWidth="1"/>
    <col min="15113" max="15113" width="16.7109375" style="64" customWidth="1"/>
    <col min="15114" max="15114" width="9.140625" style="64"/>
    <col min="15115" max="15115" width="6.5703125" style="64" customWidth="1"/>
    <col min="15116" max="15358" width="9.140625" style="64"/>
    <col min="15359" max="15359" width="32.42578125" style="64" bestFit="1" customWidth="1"/>
    <col min="15360" max="15360" width="22.140625" style="64" bestFit="1" customWidth="1"/>
    <col min="15361" max="15361" width="15.42578125" style="64" bestFit="1" customWidth="1"/>
    <col min="15362" max="15362" width="12.7109375" style="64" customWidth="1"/>
    <col min="15363" max="15363" width="10.28515625" style="64" bestFit="1" customWidth="1"/>
    <col min="15364" max="15364" width="14" style="64" bestFit="1" customWidth="1"/>
    <col min="15365" max="15365" width="12.140625" style="64" customWidth="1"/>
    <col min="15366" max="15366" width="15" style="64" bestFit="1" customWidth="1"/>
    <col min="15367" max="15367" width="12.140625" style="64" customWidth="1"/>
    <col min="15368" max="15368" width="8.85546875" style="64" bestFit="1" customWidth="1"/>
    <col min="15369" max="15369" width="16.7109375" style="64" customWidth="1"/>
    <col min="15370" max="15370" width="9.140625" style="64"/>
    <col min="15371" max="15371" width="6.5703125" style="64" customWidth="1"/>
    <col min="15372" max="15614" width="9.140625" style="64"/>
    <col min="15615" max="15615" width="32.42578125" style="64" bestFit="1" customWidth="1"/>
    <col min="15616" max="15616" width="22.140625" style="64" bestFit="1" customWidth="1"/>
    <col min="15617" max="15617" width="15.42578125" style="64" bestFit="1" customWidth="1"/>
    <col min="15618" max="15618" width="12.7109375" style="64" customWidth="1"/>
    <col min="15619" max="15619" width="10.28515625" style="64" bestFit="1" customWidth="1"/>
    <col min="15620" max="15620" width="14" style="64" bestFit="1" customWidth="1"/>
    <col min="15621" max="15621" width="12.140625" style="64" customWidth="1"/>
    <col min="15622" max="15622" width="15" style="64" bestFit="1" customWidth="1"/>
    <col min="15623" max="15623" width="12.140625" style="64" customWidth="1"/>
    <col min="15624" max="15624" width="8.85546875" style="64" bestFit="1" customWidth="1"/>
    <col min="15625" max="15625" width="16.7109375" style="64" customWidth="1"/>
    <col min="15626" max="15626" width="9.140625" style="64"/>
    <col min="15627" max="15627" width="6.5703125" style="64" customWidth="1"/>
    <col min="15628" max="15870" width="9.140625" style="64"/>
    <col min="15871" max="15871" width="32.42578125" style="64" bestFit="1" customWidth="1"/>
    <col min="15872" max="15872" width="22.140625" style="64" bestFit="1" customWidth="1"/>
    <col min="15873" max="15873" width="15.42578125" style="64" bestFit="1" customWidth="1"/>
    <col min="15874" max="15874" width="12.7109375" style="64" customWidth="1"/>
    <col min="15875" max="15875" width="10.28515625" style="64" bestFit="1" customWidth="1"/>
    <col min="15876" max="15876" width="14" style="64" bestFit="1" customWidth="1"/>
    <col min="15877" max="15877" width="12.140625" style="64" customWidth="1"/>
    <col min="15878" max="15878" width="15" style="64" bestFit="1" customWidth="1"/>
    <col min="15879" max="15879" width="12.140625" style="64" customWidth="1"/>
    <col min="15880" max="15880" width="8.85546875" style="64" bestFit="1" customWidth="1"/>
    <col min="15881" max="15881" width="16.7109375" style="64" customWidth="1"/>
    <col min="15882" max="15882" width="9.140625" style="64"/>
    <col min="15883" max="15883" width="6.5703125" style="64" customWidth="1"/>
    <col min="15884" max="16126" width="9.140625" style="64"/>
    <col min="16127" max="16127" width="32.42578125" style="64" bestFit="1" customWidth="1"/>
    <col min="16128" max="16128" width="22.140625" style="64" bestFit="1" customWidth="1"/>
    <col min="16129" max="16129" width="15.42578125" style="64" bestFit="1" customWidth="1"/>
    <col min="16130" max="16130" width="12.7109375" style="64" customWidth="1"/>
    <col min="16131" max="16131" width="10.28515625" style="64" bestFit="1" customWidth="1"/>
    <col min="16132" max="16132" width="14" style="64" bestFit="1" customWidth="1"/>
    <col min="16133" max="16133" width="12.140625" style="64" customWidth="1"/>
    <col min="16134" max="16134" width="15" style="64" bestFit="1" customWidth="1"/>
    <col min="16135" max="16135" width="12.140625" style="64" customWidth="1"/>
    <col min="16136" max="16136" width="8.85546875" style="64" bestFit="1" customWidth="1"/>
    <col min="16137" max="16137" width="16.7109375" style="64" customWidth="1"/>
    <col min="16138" max="16138" width="9.140625" style="64"/>
    <col min="16139" max="16139" width="6.5703125" style="64" customWidth="1"/>
    <col min="16140" max="16384" width="9.140625" style="64"/>
  </cols>
  <sheetData>
    <row r="1" spans="1:14" ht="15.75" x14ac:dyDescent="0.2">
      <c r="A1" s="63" t="s">
        <v>1490</v>
      </c>
    </row>
    <row r="2" spans="1:14" x14ac:dyDescent="0.2">
      <c r="A2" s="65" t="s">
        <v>1256</v>
      </c>
      <c r="B2" s="65" t="s">
        <v>1257</v>
      </c>
      <c r="C2" s="65" t="s">
        <v>1258</v>
      </c>
      <c r="D2" s="65" t="s">
        <v>1259</v>
      </c>
      <c r="E2" s="65" t="s">
        <v>1260</v>
      </c>
      <c r="F2" s="66">
        <v>45412</v>
      </c>
      <c r="G2" s="65" t="s">
        <v>1261</v>
      </c>
      <c r="H2" s="66">
        <v>45565</v>
      </c>
      <c r="I2" s="65" t="s">
        <v>1261</v>
      </c>
      <c r="J2" s="65" t="s">
        <v>1262</v>
      </c>
      <c r="M2" s="64">
        <v>1</v>
      </c>
    </row>
    <row r="3" spans="1:14" ht="15" x14ac:dyDescent="0.2">
      <c r="A3" s="67" t="s">
        <v>1491</v>
      </c>
      <c r="B3" s="67" t="s">
        <v>1492</v>
      </c>
      <c r="C3" s="68" t="s">
        <v>1265</v>
      </c>
      <c r="D3" s="68"/>
      <c r="E3" s="68" t="s">
        <v>1493</v>
      </c>
      <c r="F3" s="69">
        <v>456</v>
      </c>
      <c r="G3" s="68" t="s">
        <v>1267</v>
      </c>
      <c r="H3" s="69">
        <v>456</v>
      </c>
      <c r="I3" s="68" t="s">
        <v>1267</v>
      </c>
      <c r="J3" s="68">
        <v>0</v>
      </c>
      <c r="K3" s="64" t="s">
        <v>928</v>
      </c>
      <c r="L3" s="64" t="s">
        <v>418</v>
      </c>
      <c r="M3" s="64">
        <f t="shared" ref="M3:M34" si="0">IF(K3=K2,M2+1,1)</f>
        <v>1</v>
      </c>
      <c r="N3" s="55" t="str">
        <f>CONCATENATE(K3,"-",L3,"-","költségmegosztó ",M3)</f>
        <v>F0463-U0207-költségmegosztó 1</v>
      </c>
    </row>
    <row r="4" spans="1:14" ht="15" x14ac:dyDescent="0.2">
      <c r="A4" s="67" t="s">
        <v>1491</v>
      </c>
      <c r="B4" s="67" t="s">
        <v>1492</v>
      </c>
      <c r="C4" s="68" t="s">
        <v>1265</v>
      </c>
      <c r="D4" s="68"/>
      <c r="E4" s="68" t="s">
        <v>1494</v>
      </c>
      <c r="F4" s="69">
        <v>864</v>
      </c>
      <c r="G4" s="68" t="s">
        <v>1267</v>
      </c>
      <c r="H4" s="69">
        <v>865</v>
      </c>
      <c r="I4" s="68" t="s">
        <v>1267</v>
      </c>
      <c r="J4" s="68">
        <v>1</v>
      </c>
      <c r="K4" s="64" t="s">
        <v>928</v>
      </c>
      <c r="L4" s="64" t="s">
        <v>418</v>
      </c>
      <c r="M4" s="64">
        <f t="shared" si="0"/>
        <v>2</v>
      </c>
      <c r="N4" s="55" t="str">
        <f t="shared" ref="N4:N67" si="1">CONCATENATE(K4,"-",L4,"-","költségmegosztó ",M4)</f>
        <v>F0463-U0207-költségmegosztó 2</v>
      </c>
    </row>
    <row r="5" spans="1:14" ht="15" x14ac:dyDescent="0.2">
      <c r="A5" s="67" t="s">
        <v>1491</v>
      </c>
      <c r="B5" s="67" t="s">
        <v>1492</v>
      </c>
      <c r="C5" s="68" t="s">
        <v>1265</v>
      </c>
      <c r="D5" s="68"/>
      <c r="E5" s="68" t="s">
        <v>1495</v>
      </c>
      <c r="F5" s="69">
        <v>845</v>
      </c>
      <c r="G5" s="68" t="s">
        <v>1267</v>
      </c>
      <c r="H5" s="69">
        <v>845</v>
      </c>
      <c r="I5" s="68" t="s">
        <v>1267</v>
      </c>
      <c r="J5" s="68">
        <v>0</v>
      </c>
      <c r="K5" s="64" t="s">
        <v>928</v>
      </c>
      <c r="L5" s="64" t="s">
        <v>418</v>
      </c>
      <c r="M5" s="64">
        <f t="shared" si="0"/>
        <v>3</v>
      </c>
      <c r="N5" s="55" t="str">
        <f t="shared" si="1"/>
        <v>F0463-U0207-költségmegosztó 3</v>
      </c>
    </row>
    <row r="6" spans="1:14" ht="15" x14ac:dyDescent="0.2">
      <c r="A6" s="67" t="s">
        <v>1491</v>
      </c>
      <c r="B6" s="67" t="s">
        <v>1492</v>
      </c>
      <c r="C6" s="68" t="s">
        <v>1265</v>
      </c>
      <c r="D6" s="68"/>
      <c r="E6" s="68" t="s">
        <v>1496</v>
      </c>
      <c r="F6" s="69">
        <v>62</v>
      </c>
      <c r="G6" s="68" t="s">
        <v>1267</v>
      </c>
      <c r="H6" s="69">
        <v>62</v>
      </c>
      <c r="I6" s="68" t="s">
        <v>1267</v>
      </c>
      <c r="J6" s="68">
        <v>0</v>
      </c>
      <c r="K6" s="64" t="s">
        <v>928</v>
      </c>
      <c r="L6" s="64" t="s">
        <v>418</v>
      </c>
      <c r="M6" s="64">
        <f t="shared" si="0"/>
        <v>4</v>
      </c>
      <c r="N6" s="55" t="str">
        <f t="shared" si="1"/>
        <v>F0463-U0207-költségmegosztó 4</v>
      </c>
    </row>
    <row r="7" spans="1:14" ht="15" x14ac:dyDescent="0.2">
      <c r="A7" s="67" t="s">
        <v>1491</v>
      </c>
      <c r="B7" s="67" t="s">
        <v>1492</v>
      </c>
      <c r="C7" s="68" t="s">
        <v>1265</v>
      </c>
      <c r="D7" s="68"/>
      <c r="E7" s="68" t="s">
        <v>1497</v>
      </c>
      <c r="F7" s="69">
        <v>6</v>
      </c>
      <c r="G7" s="68" t="s">
        <v>1267</v>
      </c>
      <c r="H7" s="69">
        <v>15</v>
      </c>
      <c r="I7" s="68" t="s">
        <v>1267</v>
      </c>
      <c r="J7" s="68">
        <v>9</v>
      </c>
      <c r="K7" s="64" t="s">
        <v>928</v>
      </c>
      <c r="L7" s="64" t="s">
        <v>418</v>
      </c>
      <c r="M7" s="64">
        <f t="shared" si="0"/>
        <v>5</v>
      </c>
      <c r="N7" s="55" t="str">
        <f t="shared" si="1"/>
        <v>F0463-U0207-költségmegosztó 5</v>
      </c>
    </row>
    <row r="8" spans="1:14" ht="15" x14ac:dyDescent="0.2">
      <c r="A8" s="67" t="s">
        <v>1491</v>
      </c>
      <c r="B8" s="67" t="s">
        <v>1492</v>
      </c>
      <c r="C8" s="68" t="s">
        <v>1265</v>
      </c>
      <c r="D8" s="68"/>
      <c r="E8" s="68" t="s">
        <v>1498</v>
      </c>
      <c r="F8" s="69">
        <v>865</v>
      </c>
      <c r="G8" s="68" t="s">
        <v>1267</v>
      </c>
      <c r="H8" s="69">
        <v>878</v>
      </c>
      <c r="I8" s="68" t="s">
        <v>1267</v>
      </c>
      <c r="J8" s="68">
        <v>13</v>
      </c>
      <c r="K8" s="64" t="s">
        <v>928</v>
      </c>
      <c r="L8" s="64" t="s">
        <v>418</v>
      </c>
      <c r="M8" s="64">
        <f t="shared" si="0"/>
        <v>6</v>
      </c>
      <c r="N8" s="55" t="str">
        <f t="shared" si="1"/>
        <v>F0463-U0207-költségmegosztó 6</v>
      </c>
    </row>
    <row r="9" spans="1:14" ht="15" x14ac:dyDescent="0.2">
      <c r="A9" s="67" t="s">
        <v>1491</v>
      </c>
      <c r="B9" s="67" t="s">
        <v>1492</v>
      </c>
      <c r="C9" s="68" t="s">
        <v>1265</v>
      </c>
      <c r="D9" s="68"/>
      <c r="E9" s="68" t="s">
        <v>1499</v>
      </c>
      <c r="F9" s="69">
        <v>823</v>
      </c>
      <c r="G9" s="68" t="s">
        <v>1267</v>
      </c>
      <c r="H9" s="69">
        <v>823</v>
      </c>
      <c r="I9" s="68" t="s">
        <v>1267</v>
      </c>
      <c r="J9" s="68">
        <v>0</v>
      </c>
      <c r="K9" s="64" t="s">
        <v>928</v>
      </c>
      <c r="L9" s="64" t="s">
        <v>418</v>
      </c>
      <c r="M9" s="64">
        <f t="shared" si="0"/>
        <v>7</v>
      </c>
      <c r="N9" s="55" t="str">
        <f t="shared" si="1"/>
        <v>F0463-U0207-költségmegosztó 7</v>
      </c>
    </row>
    <row r="10" spans="1:14" ht="15" x14ac:dyDescent="0.2">
      <c r="A10" s="67" t="s">
        <v>1491</v>
      </c>
      <c r="B10" s="67" t="s">
        <v>1492</v>
      </c>
      <c r="C10" s="68" t="s">
        <v>1265</v>
      </c>
      <c r="D10" s="68"/>
      <c r="E10" s="68" t="s">
        <v>1500</v>
      </c>
      <c r="F10" s="69">
        <v>895</v>
      </c>
      <c r="G10" s="68" t="s">
        <v>1267</v>
      </c>
      <c r="H10" s="69">
        <v>895</v>
      </c>
      <c r="I10" s="68" t="s">
        <v>1267</v>
      </c>
      <c r="J10" s="68">
        <v>0</v>
      </c>
      <c r="K10" s="64" t="s">
        <v>928</v>
      </c>
      <c r="L10" s="64" t="s">
        <v>418</v>
      </c>
      <c r="M10" s="64">
        <f t="shared" si="0"/>
        <v>8</v>
      </c>
      <c r="N10" s="55" t="str">
        <f t="shared" si="1"/>
        <v>F0463-U0207-költségmegosztó 8</v>
      </c>
    </row>
    <row r="11" spans="1:14" ht="15" x14ac:dyDescent="0.2">
      <c r="A11" s="67" t="s">
        <v>1491</v>
      </c>
      <c r="B11" s="67" t="s">
        <v>1492</v>
      </c>
      <c r="C11" s="68" t="s">
        <v>1265</v>
      </c>
      <c r="D11" s="68"/>
      <c r="E11" s="68" t="s">
        <v>1501</v>
      </c>
      <c r="F11" s="69">
        <v>521</v>
      </c>
      <c r="G11" s="68" t="s">
        <v>1267</v>
      </c>
      <c r="H11" s="69">
        <v>521</v>
      </c>
      <c r="I11" s="68" t="s">
        <v>1267</v>
      </c>
      <c r="J11" s="68">
        <v>0</v>
      </c>
      <c r="K11" s="64" t="s">
        <v>928</v>
      </c>
      <c r="L11" s="64" t="s">
        <v>418</v>
      </c>
      <c r="M11" s="64">
        <f t="shared" si="0"/>
        <v>9</v>
      </c>
      <c r="N11" s="55" t="str">
        <f t="shared" si="1"/>
        <v>F0463-U0207-költségmegosztó 9</v>
      </c>
    </row>
    <row r="12" spans="1:14" ht="15" x14ac:dyDescent="0.2">
      <c r="A12" s="67" t="s">
        <v>1491</v>
      </c>
      <c r="B12" s="67" t="s">
        <v>1492</v>
      </c>
      <c r="C12" s="68" t="s">
        <v>1265</v>
      </c>
      <c r="D12" s="68"/>
      <c r="E12" s="68" t="s">
        <v>1502</v>
      </c>
      <c r="F12" s="69">
        <v>566</v>
      </c>
      <c r="G12" s="68" t="s">
        <v>1267</v>
      </c>
      <c r="H12" s="69">
        <v>566</v>
      </c>
      <c r="I12" s="68" t="s">
        <v>1267</v>
      </c>
      <c r="J12" s="68">
        <v>0</v>
      </c>
      <c r="K12" s="64" t="s">
        <v>928</v>
      </c>
      <c r="L12" s="64" t="s">
        <v>418</v>
      </c>
      <c r="M12" s="64">
        <f t="shared" si="0"/>
        <v>10</v>
      </c>
      <c r="N12" s="55" t="str">
        <f t="shared" si="1"/>
        <v>F0463-U0207-költségmegosztó 10</v>
      </c>
    </row>
    <row r="13" spans="1:14" ht="15" x14ac:dyDescent="0.2">
      <c r="A13" s="67" t="s">
        <v>1491</v>
      </c>
      <c r="B13" s="67" t="s">
        <v>1492</v>
      </c>
      <c r="C13" s="68" t="s">
        <v>1265</v>
      </c>
      <c r="D13" s="68"/>
      <c r="E13" s="68" t="s">
        <v>1503</v>
      </c>
      <c r="F13" s="69">
        <v>843</v>
      </c>
      <c r="G13" s="68" t="s">
        <v>1267</v>
      </c>
      <c r="H13" s="69">
        <v>846</v>
      </c>
      <c r="I13" s="68" t="s">
        <v>1267</v>
      </c>
      <c r="J13" s="68">
        <v>3</v>
      </c>
      <c r="K13" s="64" t="s">
        <v>928</v>
      </c>
      <c r="L13" s="64" t="s">
        <v>418</v>
      </c>
      <c r="M13" s="64">
        <f t="shared" si="0"/>
        <v>11</v>
      </c>
      <c r="N13" s="55" t="str">
        <f t="shared" si="1"/>
        <v>F0463-U0207-költségmegosztó 11</v>
      </c>
    </row>
    <row r="14" spans="1:14" ht="15" x14ac:dyDescent="0.2">
      <c r="A14" s="67" t="s">
        <v>1491</v>
      </c>
      <c r="B14" s="67" t="s">
        <v>1492</v>
      </c>
      <c r="C14" s="68" t="s">
        <v>1265</v>
      </c>
      <c r="D14" s="68"/>
      <c r="E14" s="68" t="s">
        <v>1504</v>
      </c>
      <c r="F14" s="69">
        <v>899</v>
      </c>
      <c r="G14" s="68" t="s">
        <v>1267</v>
      </c>
      <c r="H14" s="69">
        <v>899</v>
      </c>
      <c r="I14" s="68" t="s">
        <v>1267</v>
      </c>
      <c r="J14" s="68">
        <v>0</v>
      </c>
      <c r="K14" s="64" t="s">
        <v>928</v>
      </c>
      <c r="L14" s="64" t="s">
        <v>418</v>
      </c>
      <c r="M14" s="64">
        <f t="shared" si="0"/>
        <v>12</v>
      </c>
      <c r="N14" s="55" t="str">
        <f t="shared" si="1"/>
        <v>F0463-U0207-költségmegosztó 12</v>
      </c>
    </row>
    <row r="15" spans="1:14" ht="15" x14ac:dyDescent="0.2">
      <c r="A15" s="67" t="s">
        <v>1491</v>
      </c>
      <c r="B15" s="67" t="s">
        <v>1492</v>
      </c>
      <c r="C15" s="68" t="s">
        <v>1265</v>
      </c>
      <c r="D15" s="68"/>
      <c r="E15" s="68" t="s">
        <v>1505</v>
      </c>
      <c r="F15" s="69">
        <v>590</v>
      </c>
      <c r="G15" s="68" t="s">
        <v>1267</v>
      </c>
      <c r="H15" s="69">
        <v>591</v>
      </c>
      <c r="I15" s="68" t="s">
        <v>1267</v>
      </c>
      <c r="J15" s="68">
        <v>1</v>
      </c>
      <c r="K15" s="64" t="s">
        <v>928</v>
      </c>
      <c r="L15" s="64" t="s">
        <v>418</v>
      </c>
      <c r="M15" s="64">
        <f t="shared" si="0"/>
        <v>13</v>
      </c>
      <c r="N15" s="55" t="str">
        <f t="shared" si="1"/>
        <v>F0463-U0207-költségmegosztó 13</v>
      </c>
    </row>
    <row r="16" spans="1:14" ht="15" x14ac:dyDescent="0.2">
      <c r="A16" s="67" t="s">
        <v>1491</v>
      </c>
      <c r="B16" s="67" t="s">
        <v>1492</v>
      </c>
      <c r="C16" s="68" t="s">
        <v>1265</v>
      </c>
      <c r="D16" s="68"/>
      <c r="E16" s="68" t="s">
        <v>1506</v>
      </c>
      <c r="F16" s="69">
        <v>851</v>
      </c>
      <c r="G16" s="68" t="s">
        <v>1267</v>
      </c>
      <c r="H16" s="69">
        <v>851</v>
      </c>
      <c r="I16" s="68" t="s">
        <v>1267</v>
      </c>
      <c r="J16" s="68">
        <v>0</v>
      </c>
      <c r="K16" s="64" t="s">
        <v>928</v>
      </c>
      <c r="L16" s="64" t="s">
        <v>418</v>
      </c>
      <c r="M16" s="64">
        <f t="shared" si="0"/>
        <v>14</v>
      </c>
      <c r="N16" s="55" t="str">
        <f t="shared" si="1"/>
        <v>F0463-U0207-költségmegosztó 14</v>
      </c>
    </row>
    <row r="17" spans="1:14" ht="15" x14ac:dyDescent="0.2">
      <c r="A17" s="67" t="s">
        <v>1491</v>
      </c>
      <c r="B17" s="67" t="s">
        <v>1492</v>
      </c>
      <c r="C17" s="68" t="s">
        <v>1265</v>
      </c>
      <c r="D17" s="68"/>
      <c r="E17" s="68" t="s">
        <v>1507</v>
      </c>
      <c r="F17" s="69">
        <v>666</v>
      </c>
      <c r="G17" s="68" t="s">
        <v>1267</v>
      </c>
      <c r="H17" s="69">
        <v>666</v>
      </c>
      <c r="I17" s="68" t="s">
        <v>1267</v>
      </c>
      <c r="J17" s="68">
        <v>0</v>
      </c>
      <c r="K17" s="64" t="s">
        <v>928</v>
      </c>
      <c r="L17" s="64" t="s">
        <v>418</v>
      </c>
      <c r="M17" s="64">
        <f t="shared" si="0"/>
        <v>15</v>
      </c>
      <c r="N17" s="55" t="str">
        <f t="shared" si="1"/>
        <v>F0463-U0207-költségmegosztó 15</v>
      </c>
    </row>
    <row r="18" spans="1:14" ht="15" x14ac:dyDescent="0.2">
      <c r="A18" s="67" t="s">
        <v>1491</v>
      </c>
      <c r="B18" s="67" t="s">
        <v>1492</v>
      </c>
      <c r="C18" s="68" t="s">
        <v>1265</v>
      </c>
      <c r="D18" s="68"/>
      <c r="E18" s="68" t="s">
        <v>1508</v>
      </c>
      <c r="F18" s="69">
        <v>551</v>
      </c>
      <c r="G18" s="68" t="s">
        <v>1267</v>
      </c>
      <c r="H18" s="69">
        <v>551</v>
      </c>
      <c r="I18" s="68" t="s">
        <v>1267</v>
      </c>
      <c r="J18" s="68">
        <v>0</v>
      </c>
      <c r="K18" s="64" t="s">
        <v>928</v>
      </c>
      <c r="L18" s="64" t="s">
        <v>418</v>
      </c>
      <c r="M18" s="64">
        <f t="shared" si="0"/>
        <v>16</v>
      </c>
      <c r="N18" s="55" t="str">
        <f t="shared" si="1"/>
        <v>F0463-U0207-költségmegosztó 16</v>
      </c>
    </row>
    <row r="19" spans="1:14" ht="15" x14ac:dyDescent="0.2">
      <c r="A19" s="67" t="s">
        <v>1491</v>
      </c>
      <c r="B19" s="67" t="s">
        <v>1492</v>
      </c>
      <c r="C19" s="68" t="s">
        <v>1265</v>
      </c>
      <c r="D19" s="68"/>
      <c r="E19" s="68" t="s">
        <v>1509</v>
      </c>
      <c r="F19" s="69">
        <v>682</v>
      </c>
      <c r="G19" s="68" t="s">
        <v>1267</v>
      </c>
      <c r="H19" s="69">
        <v>682</v>
      </c>
      <c r="I19" s="68" t="s">
        <v>1267</v>
      </c>
      <c r="J19" s="68">
        <v>0</v>
      </c>
      <c r="K19" s="64" t="s">
        <v>928</v>
      </c>
      <c r="L19" s="64" t="s">
        <v>418</v>
      </c>
      <c r="M19" s="64">
        <f t="shared" si="0"/>
        <v>17</v>
      </c>
      <c r="N19" s="55" t="str">
        <f t="shared" si="1"/>
        <v>F0463-U0207-költségmegosztó 17</v>
      </c>
    </row>
    <row r="20" spans="1:14" ht="15" x14ac:dyDescent="0.2">
      <c r="A20" s="67" t="s">
        <v>1491</v>
      </c>
      <c r="B20" s="67" t="s">
        <v>1492</v>
      </c>
      <c r="C20" s="68" t="s">
        <v>1265</v>
      </c>
      <c r="D20" s="68"/>
      <c r="E20" s="68" t="s">
        <v>1510</v>
      </c>
      <c r="F20" s="69">
        <v>836</v>
      </c>
      <c r="G20" s="68" t="s">
        <v>1267</v>
      </c>
      <c r="H20" s="69">
        <v>837</v>
      </c>
      <c r="I20" s="68" t="s">
        <v>1267</v>
      </c>
      <c r="J20" s="68">
        <v>1</v>
      </c>
      <c r="K20" s="64" t="s">
        <v>928</v>
      </c>
      <c r="L20" s="64" t="s">
        <v>418</v>
      </c>
      <c r="M20" s="64">
        <f t="shared" si="0"/>
        <v>18</v>
      </c>
      <c r="N20" s="55" t="str">
        <f t="shared" si="1"/>
        <v>F0463-U0207-költségmegosztó 18</v>
      </c>
    </row>
    <row r="21" spans="1:14" ht="15" x14ac:dyDescent="0.2">
      <c r="A21" s="67" t="s">
        <v>1491</v>
      </c>
      <c r="B21" s="67" t="s">
        <v>1492</v>
      </c>
      <c r="C21" s="68" t="s">
        <v>1265</v>
      </c>
      <c r="D21" s="68"/>
      <c r="E21" s="68" t="s">
        <v>1511</v>
      </c>
      <c r="F21" s="69">
        <v>634</v>
      </c>
      <c r="G21" s="68" t="s">
        <v>1267</v>
      </c>
      <c r="H21" s="69">
        <v>634</v>
      </c>
      <c r="I21" s="68" t="s">
        <v>1267</v>
      </c>
      <c r="J21" s="68">
        <v>0</v>
      </c>
      <c r="K21" s="64" t="s">
        <v>928</v>
      </c>
      <c r="L21" s="64" t="s">
        <v>418</v>
      </c>
      <c r="M21" s="64">
        <f t="shared" si="0"/>
        <v>19</v>
      </c>
      <c r="N21" s="55" t="str">
        <f t="shared" si="1"/>
        <v>F0463-U0207-költségmegosztó 19</v>
      </c>
    </row>
    <row r="22" spans="1:14" ht="15" x14ac:dyDescent="0.2">
      <c r="A22" s="67" t="s">
        <v>1491</v>
      </c>
      <c r="B22" s="67" t="s">
        <v>1492</v>
      </c>
      <c r="C22" s="68" t="s">
        <v>1265</v>
      </c>
      <c r="D22" s="68"/>
      <c r="E22" s="68" t="s">
        <v>1512</v>
      </c>
      <c r="F22" s="69">
        <v>821</v>
      </c>
      <c r="G22" s="68" t="s">
        <v>1267</v>
      </c>
      <c r="H22" s="69">
        <v>821</v>
      </c>
      <c r="I22" s="68" t="s">
        <v>1267</v>
      </c>
      <c r="J22" s="68">
        <v>0</v>
      </c>
      <c r="K22" s="64" t="s">
        <v>928</v>
      </c>
      <c r="L22" s="64" t="s">
        <v>418</v>
      </c>
      <c r="M22" s="64">
        <f t="shared" si="0"/>
        <v>20</v>
      </c>
      <c r="N22" s="55" t="str">
        <f t="shared" si="1"/>
        <v>F0463-U0207-költségmegosztó 20</v>
      </c>
    </row>
    <row r="23" spans="1:14" ht="15" x14ac:dyDescent="0.2">
      <c r="A23" s="67" t="s">
        <v>1491</v>
      </c>
      <c r="B23" s="67" t="s">
        <v>1492</v>
      </c>
      <c r="C23" s="68" t="s">
        <v>1265</v>
      </c>
      <c r="D23" s="68"/>
      <c r="E23" s="68" t="s">
        <v>1513</v>
      </c>
      <c r="F23" s="69">
        <v>379</v>
      </c>
      <c r="G23" s="68" t="s">
        <v>1267</v>
      </c>
      <c r="H23" s="69">
        <v>379</v>
      </c>
      <c r="I23" s="68" t="s">
        <v>1267</v>
      </c>
      <c r="J23" s="68">
        <v>0</v>
      </c>
      <c r="K23" s="64" t="s">
        <v>928</v>
      </c>
      <c r="L23" s="64" t="s">
        <v>418</v>
      </c>
      <c r="M23" s="64">
        <f t="shared" si="0"/>
        <v>21</v>
      </c>
      <c r="N23" s="55" t="str">
        <f t="shared" si="1"/>
        <v>F0463-U0207-költségmegosztó 21</v>
      </c>
    </row>
    <row r="24" spans="1:14" ht="15" x14ac:dyDescent="0.2">
      <c r="A24" s="67" t="s">
        <v>1491</v>
      </c>
      <c r="B24" s="67" t="s">
        <v>1492</v>
      </c>
      <c r="C24" s="68" t="s">
        <v>1265</v>
      </c>
      <c r="D24" s="68"/>
      <c r="E24" s="68" t="s">
        <v>1514</v>
      </c>
      <c r="F24" s="69">
        <v>628</v>
      </c>
      <c r="G24" s="68" t="s">
        <v>1267</v>
      </c>
      <c r="H24" s="69">
        <v>628</v>
      </c>
      <c r="I24" s="68" t="s">
        <v>1267</v>
      </c>
      <c r="J24" s="68">
        <v>0</v>
      </c>
      <c r="K24" s="64" t="s">
        <v>928</v>
      </c>
      <c r="L24" s="64" t="s">
        <v>418</v>
      </c>
      <c r="M24" s="64">
        <f t="shared" si="0"/>
        <v>22</v>
      </c>
      <c r="N24" s="55" t="str">
        <f t="shared" si="1"/>
        <v>F0463-U0207-költségmegosztó 22</v>
      </c>
    </row>
    <row r="25" spans="1:14" ht="15" x14ac:dyDescent="0.2">
      <c r="A25" s="67" t="s">
        <v>1491</v>
      </c>
      <c r="B25" s="67" t="s">
        <v>1492</v>
      </c>
      <c r="C25" s="68" t="s">
        <v>1265</v>
      </c>
      <c r="D25" s="68"/>
      <c r="E25" s="68" t="s">
        <v>1515</v>
      </c>
      <c r="F25" s="69">
        <v>649</v>
      </c>
      <c r="G25" s="68" t="s">
        <v>1267</v>
      </c>
      <c r="H25" s="69">
        <v>649</v>
      </c>
      <c r="I25" s="68" t="s">
        <v>1267</v>
      </c>
      <c r="J25" s="68">
        <v>0</v>
      </c>
      <c r="K25" s="64" t="s">
        <v>928</v>
      </c>
      <c r="L25" s="64" t="s">
        <v>418</v>
      </c>
      <c r="M25" s="64">
        <f t="shared" si="0"/>
        <v>23</v>
      </c>
      <c r="N25" s="55" t="str">
        <f t="shared" si="1"/>
        <v>F0463-U0207-költségmegosztó 23</v>
      </c>
    </row>
    <row r="26" spans="1:14" ht="15" x14ac:dyDescent="0.2">
      <c r="A26" s="67" t="s">
        <v>1491</v>
      </c>
      <c r="B26" s="67" t="s">
        <v>1492</v>
      </c>
      <c r="C26" s="68" t="s">
        <v>1265</v>
      </c>
      <c r="D26" s="68"/>
      <c r="E26" s="68" t="s">
        <v>1516</v>
      </c>
      <c r="F26" s="69">
        <v>638</v>
      </c>
      <c r="G26" s="68" t="s">
        <v>1267</v>
      </c>
      <c r="H26" s="69">
        <v>638</v>
      </c>
      <c r="I26" s="68" t="s">
        <v>1267</v>
      </c>
      <c r="J26" s="68">
        <v>0</v>
      </c>
      <c r="K26" s="64" t="s">
        <v>928</v>
      </c>
      <c r="L26" s="64" t="s">
        <v>418</v>
      </c>
      <c r="M26" s="64">
        <f t="shared" si="0"/>
        <v>24</v>
      </c>
      <c r="N26" s="55" t="str">
        <f t="shared" si="1"/>
        <v>F0463-U0207-költségmegosztó 24</v>
      </c>
    </row>
    <row r="27" spans="1:14" ht="15" x14ac:dyDescent="0.2">
      <c r="A27" s="67" t="s">
        <v>1491</v>
      </c>
      <c r="B27" s="67" t="s">
        <v>1492</v>
      </c>
      <c r="C27" s="68" t="s">
        <v>1265</v>
      </c>
      <c r="D27" s="68"/>
      <c r="E27" s="68" t="s">
        <v>1517</v>
      </c>
      <c r="F27" s="69">
        <v>571</v>
      </c>
      <c r="G27" s="68" t="s">
        <v>1267</v>
      </c>
      <c r="H27" s="69">
        <v>571</v>
      </c>
      <c r="I27" s="68" t="s">
        <v>1267</v>
      </c>
      <c r="J27" s="68">
        <v>0</v>
      </c>
      <c r="K27" s="64" t="s">
        <v>928</v>
      </c>
      <c r="L27" s="64" t="s">
        <v>418</v>
      </c>
      <c r="M27" s="64">
        <f t="shared" si="0"/>
        <v>25</v>
      </c>
      <c r="N27" s="55" t="str">
        <f t="shared" si="1"/>
        <v>F0463-U0207-költségmegosztó 25</v>
      </c>
    </row>
    <row r="28" spans="1:14" ht="15" x14ac:dyDescent="0.2">
      <c r="A28" s="67" t="s">
        <v>1491</v>
      </c>
      <c r="B28" s="67" t="s">
        <v>1492</v>
      </c>
      <c r="C28" s="68" t="s">
        <v>1265</v>
      </c>
      <c r="D28" s="68"/>
      <c r="E28" s="68" t="s">
        <v>1518</v>
      </c>
      <c r="F28" s="69">
        <v>806</v>
      </c>
      <c r="G28" s="68" t="s">
        <v>1267</v>
      </c>
      <c r="H28" s="69">
        <v>806</v>
      </c>
      <c r="I28" s="68" t="s">
        <v>1267</v>
      </c>
      <c r="J28" s="68">
        <v>0</v>
      </c>
      <c r="K28" s="64" t="s">
        <v>928</v>
      </c>
      <c r="L28" s="64" t="s">
        <v>418</v>
      </c>
      <c r="M28" s="64">
        <f t="shared" si="0"/>
        <v>26</v>
      </c>
      <c r="N28" s="55" t="str">
        <f t="shared" si="1"/>
        <v>F0463-U0207-költségmegosztó 26</v>
      </c>
    </row>
    <row r="29" spans="1:14" ht="15" x14ac:dyDescent="0.2">
      <c r="A29" s="67" t="s">
        <v>1491</v>
      </c>
      <c r="B29" s="67" t="s">
        <v>1492</v>
      </c>
      <c r="C29" s="68" t="s">
        <v>1265</v>
      </c>
      <c r="D29" s="68"/>
      <c r="E29" s="68" t="s">
        <v>1519</v>
      </c>
      <c r="F29" s="69">
        <v>548</v>
      </c>
      <c r="G29" s="68" t="s">
        <v>1267</v>
      </c>
      <c r="H29" s="69">
        <v>548</v>
      </c>
      <c r="I29" s="68" t="s">
        <v>1267</v>
      </c>
      <c r="J29" s="68">
        <v>0</v>
      </c>
      <c r="K29" s="64" t="s">
        <v>928</v>
      </c>
      <c r="L29" s="64" t="s">
        <v>418</v>
      </c>
      <c r="M29" s="64">
        <f t="shared" si="0"/>
        <v>27</v>
      </c>
      <c r="N29" s="55" t="str">
        <f t="shared" si="1"/>
        <v>F0463-U0207-költségmegosztó 27</v>
      </c>
    </row>
    <row r="30" spans="1:14" ht="15" x14ac:dyDescent="0.2">
      <c r="A30" s="67" t="s">
        <v>1491</v>
      </c>
      <c r="B30" s="67" t="s">
        <v>1492</v>
      </c>
      <c r="C30" s="68" t="s">
        <v>1265</v>
      </c>
      <c r="D30" s="68"/>
      <c r="E30" s="68" t="s">
        <v>1520</v>
      </c>
      <c r="F30" s="69">
        <v>797</v>
      </c>
      <c r="G30" s="68" t="s">
        <v>1267</v>
      </c>
      <c r="H30" s="69">
        <v>799</v>
      </c>
      <c r="I30" s="68" t="s">
        <v>1267</v>
      </c>
      <c r="J30" s="68">
        <v>2</v>
      </c>
      <c r="K30" s="64" t="s">
        <v>928</v>
      </c>
      <c r="L30" s="64" t="s">
        <v>418</v>
      </c>
      <c r="M30" s="64">
        <f t="shared" si="0"/>
        <v>28</v>
      </c>
      <c r="N30" s="55" t="str">
        <f t="shared" si="1"/>
        <v>F0463-U0207-költségmegosztó 28</v>
      </c>
    </row>
    <row r="31" spans="1:14" ht="15" x14ac:dyDescent="0.2">
      <c r="A31" s="67" t="s">
        <v>1491</v>
      </c>
      <c r="B31" s="67" t="s">
        <v>1492</v>
      </c>
      <c r="C31" s="68" t="s">
        <v>1265</v>
      </c>
      <c r="D31" s="68"/>
      <c r="E31" s="68" t="s">
        <v>1521</v>
      </c>
      <c r="F31" s="69">
        <v>673</v>
      </c>
      <c r="G31" s="68" t="s">
        <v>1267</v>
      </c>
      <c r="H31" s="69">
        <v>673</v>
      </c>
      <c r="I31" s="68" t="s">
        <v>1267</v>
      </c>
      <c r="J31" s="68">
        <v>0</v>
      </c>
      <c r="K31" s="64" t="s">
        <v>928</v>
      </c>
      <c r="L31" s="64" t="s">
        <v>418</v>
      </c>
      <c r="M31" s="64">
        <f t="shared" si="0"/>
        <v>29</v>
      </c>
      <c r="N31" s="55" t="str">
        <f t="shared" si="1"/>
        <v>F0463-U0207-költségmegosztó 29</v>
      </c>
    </row>
    <row r="32" spans="1:14" ht="15" x14ac:dyDescent="0.2">
      <c r="A32" s="67" t="s">
        <v>1491</v>
      </c>
      <c r="B32" s="67" t="s">
        <v>1492</v>
      </c>
      <c r="C32" s="68" t="s">
        <v>1265</v>
      </c>
      <c r="D32" s="68"/>
      <c r="E32" s="68" t="s">
        <v>1522</v>
      </c>
      <c r="F32" s="69">
        <v>418</v>
      </c>
      <c r="G32" s="68" t="s">
        <v>1267</v>
      </c>
      <c r="H32" s="69">
        <v>418</v>
      </c>
      <c r="I32" s="68" t="s">
        <v>1267</v>
      </c>
      <c r="J32" s="68">
        <v>0</v>
      </c>
      <c r="K32" s="64" t="s">
        <v>928</v>
      </c>
      <c r="L32" s="64" t="s">
        <v>418</v>
      </c>
      <c r="M32" s="64">
        <f t="shared" si="0"/>
        <v>30</v>
      </c>
      <c r="N32" s="55" t="str">
        <f t="shared" si="1"/>
        <v>F0463-U0207-költségmegosztó 30</v>
      </c>
    </row>
    <row r="33" spans="1:14" ht="15" x14ac:dyDescent="0.2">
      <c r="A33" s="67" t="s">
        <v>1491</v>
      </c>
      <c r="B33" s="67" t="s">
        <v>1492</v>
      </c>
      <c r="C33" s="68" t="s">
        <v>1265</v>
      </c>
      <c r="D33" s="68"/>
      <c r="E33" s="68" t="s">
        <v>1523</v>
      </c>
      <c r="F33" s="69">
        <v>740</v>
      </c>
      <c r="G33" s="68" t="s">
        <v>1267</v>
      </c>
      <c r="H33" s="69">
        <v>740</v>
      </c>
      <c r="I33" s="68" t="s">
        <v>1267</v>
      </c>
      <c r="J33" s="68">
        <v>0</v>
      </c>
      <c r="K33" s="64" t="s">
        <v>928</v>
      </c>
      <c r="L33" s="64" t="s">
        <v>418</v>
      </c>
      <c r="M33" s="64">
        <f t="shared" si="0"/>
        <v>31</v>
      </c>
      <c r="N33" s="55" t="str">
        <f t="shared" si="1"/>
        <v>F0463-U0207-költségmegosztó 31</v>
      </c>
    </row>
    <row r="34" spans="1:14" ht="15" x14ac:dyDescent="0.2">
      <c r="A34" s="67" t="s">
        <v>1524</v>
      </c>
      <c r="B34" s="67" t="s">
        <v>1525</v>
      </c>
      <c r="C34" s="68" t="s">
        <v>1265</v>
      </c>
      <c r="D34" s="68"/>
      <c r="E34" s="68" t="s">
        <v>1526</v>
      </c>
      <c r="F34" s="69">
        <v>0</v>
      </c>
      <c r="G34" s="68" t="s">
        <v>1267</v>
      </c>
      <c r="H34" s="69">
        <v>0</v>
      </c>
      <c r="I34" s="68" t="s">
        <v>1267</v>
      </c>
      <c r="J34" s="68">
        <v>0</v>
      </c>
      <c r="K34" s="64" t="s">
        <v>927</v>
      </c>
      <c r="L34" s="64" t="s">
        <v>255</v>
      </c>
      <c r="M34" s="64">
        <f t="shared" si="0"/>
        <v>1</v>
      </c>
      <c r="N34" s="55" t="str">
        <f t="shared" si="1"/>
        <v>F0464-U0683-költségmegosztó 1</v>
      </c>
    </row>
    <row r="35" spans="1:14" ht="15" x14ac:dyDescent="0.2">
      <c r="A35" s="67" t="s">
        <v>1524</v>
      </c>
      <c r="B35" s="67" t="s">
        <v>1525</v>
      </c>
      <c r="C35" s="68" t="s">
        <v>1265</v>
      </c>
      <c r="D35" s="68"/>
      <c r="E35" s="68" t="s">
        <v>1527</v>
      </c>
      <c r="F35" s="69">
        <v>0</v>
      </c>
      <c r="G35" s="68" t="s">
        <v>1267</v>
      </c>
      <c r="H35" s="69">
        <v>0</v>
      </c>
      <c r="I35" s="68" t="s">
        <v>1267</v>
      </c>
      <c r="J35" s="68">
        <v>0</v>
      </c>
      <c r="K35" s="64" t="s">
        <v>927</v>
      </c>
      <c r="L35" s="64" t="s">
        <v>255</v>
      </c>
      <c r="M35" s="64">
        <f t="shared" ref="M35:M66" si="2">IF(K35=K34,M34+1,1)</f>
        <v>2</v>
      </c>
      <c r="N35" s="55" t="str">
        <f t="shared" si="1"/>
        <v>F0464-U0683-költségmegosztó 2</v>
      </c>
    </row>
    <row r="36" spans="1:14" ht="15" x14ac:dyDescent="0.2">
      <c r="A36" s="67" t="s">
        <v>1524</v>
      </c>
      <c r="B36" s="67" t="s">
        <v>1525</v>
      </c>
      <c r="C36" s="68" t="s">
        <v>1265</v>
      </c>
      <c r="D36" s="68"/>
      <c r="E36" s="68" t="s">
        <v>1528</v>
      </c>
      <c r="F36" s="69">
        <v>316</v>
      </c>
      <c r="G36" s="68" t="s">
        <v>1267</v>
      </c>
      <c r="H36" s="69">
        <v>316</v>
      </c>
      <c r="I36" s="68" t="s">
        <v>1267</v>
      </c>
      <c r="J36" s="68">
        <v>0</v>
      </c>
      <c r="K36" s="64" t="s">
        <v>927</v>
      </c>
      <c r="L36" s="64" t="s">
        <v>255</v>
      </c>
      <c r="M36" s="64">
        <f t="shared" si="2"/>
        <v>3</v>
      </c>
      <c r="N36" s="55" t="str">
        <f t="shared" si="1"/>
        <v>F0464-U0683-költségmegosztó 3</v>
      </c>
    </row>
    <row r="37" spans="1:14" ht="15" x14ac:dyDescent="0.2">
      <c r="A37" s="67" t="s">
        <v>1524</v>
      </c>
      <c r="B37" s="67" t="s">
        <v>1525</v>
      </c>
      <c r="C37" s="68" t="s">
        <v>1265</v>
      </c>
      <c r="D37" s="68"/>
      <c r="E37" s="68" t="s">
        <v>1529</v>
      </c>
      <c r="F37" s="69">
        <v>12</v>
      </c>
      <c r="G37" s="68" t="s">
        <v>1267</v>
      </c>
      <c r="H37" s="69">
        <v>12</v>
      </c>
      <c r="I37" s="68" t="s">
        <v>1267</v>
      </c>
      <c r="J37" s="68">
        <v>0</v>
      </c>
      <c r="K37" s="64" t="s">
        <v>927</v>
      </c>
      <c r="L37" s="64" t="s">
        <v>255</v>
      </c>
      <c r="M37" s="64">
        <f t="shared" si="2"/>
        <v>4</v>
      </c>
      <c r="N37" s="55" t="str">
        <f t="shared" si="1"/>
        <v>F0464-U0683-költségmegosztó 4</v>
      </c>
    </row>
    <row r="38" spans="1:14" ht="15" x14ac:dyDescent="0.2">
      <c r="A38" s="67" t="s">
        <v>1524</v>
      </c>
      <c r="B38" s="67" t="s">
        <v>1525</v>
      </c>
      <c r="C38" s="68" t="s">
        <v>1265</v>
      </c>
      <c r="D38" s="68"/>
      <c r="E38" s="68" t="s">
        <v>1530</v>
      </c>
      <c r="F38" s="69">
        <v>0</v>
      </c>
      <c r="G38" s="68" t="s">
        <v>1267</v>
      </c>
      <c r="H38" s="69">
        <v>0</v>
      </c>
      <c r="I38" s="68" t="s">
        <v>1267</v>
      </c>
      <c r="J38" s="68">
        <v>0</v>
      </c>
      <c r="K38" s="64" t="s">
        <v>927</v>
      </c>
      <c r="L38" s="64" t="s">
        <v>255</v>
      </c>
      <c r="M38" s="64">
        <f t="shared" si="2"/>
        <v>5</v>
      </c>
      <c r="N38" s="55" t="str">
        <f t="shared" si="1"/>
        <v>F0464-U0683-költségmegosztó 5</v>
      </c>
    </row>
    <row r="39" spans="1:14" ht="15" x14ac:dyDescent="0.2">
      <c r="A39" s="67" t="s">
        <v>1524</v>
      </c>
      <c r="B39" s="67" t="s">
        <v>1525</v>
      </c>
      <c r="C39" s="68" t="s">
        <v>1265</v>
      </c>
      <c r="D39" s="68"/>
      <c r="E39" s="68" t="s">
        <v>1531</v>
      </c>
      <c r="F39" s="69">
        <v>43</v>
      </c>
      <c r="G39" s="68" t="s">
        <v>1267</v>
      </c>
      <c r="H39" s="69">
        <v>43</v>
      </c>
      <c r="I39" s="68" t="s">
        <v>1267</v>
      </c>
      <c r="J39" s="68">
        <v>0</v>
      </c>
      <c r="K39" s="64" t="s">
        <v>927</v>
      </c>
      <c r="L39" s="64" t="s">
        <v>255</v>
      </c>
      <c r="M39" s="64">
        <f t="shared" si="2"/>
        <v>6</v>
      </c>
      <c r="N39" s="55" t="str">
        <f t="shared" si="1"/>
        <v>F0464-U0683-költségmegosztó 6</v>
      </c>
    </row>
    <row r="40" spans="1:14" ht="15" x14ac:dyDescent="0.2">
      <c r="A40" s="67" t="s">
        <v>1524</v>
      </c>
      <c r="B40" s="67" t="s">
        <v>1525</v>
      </c>
      <c r="C40" s="68" t="s">
        <v>1265</v>
      </c>
      <c r="D40" s="68"/>
      <c r="E40" s="68" t="s">
        <v>1532</v>
      </c>
      <c r="F40" s="69">
        <v>433</v>
      </c>
      <c r="G40" s="68" t="s">
        <v>1267</v>
      </c>
      <c r="H40" s="69">
        <v>433</v>
      </c>
      <c r="I40" s="68" t="s">
        <v>1267</v>
      </c>
      <c r="J40" s="68">
        <v>0</v>
      </c>
      <c r="K40" s="64" t="s">
        <v>927</v>
      </c>
      <c r="L40" s="64" t="s">
        <v>255</v>
      </c>
      <c r="M40" s="64">
        <f t="shared" si="2"/>
        <v>7</v>
      </c>
      <c r="N40" s="55" t="str">
        <f t="shared" si="1"/>
        <v>F0464-U0683-költségmegosztó 7</v>
      </c>
    </row>
    <row r="41" spans="1:14" ht="15" x14ac:dyDescent="0.2">
      <c r="A41" s="67" t="s">
        <v>1524</v>
      </c>
      <c r="B41" s="67" t="s">
        <v>1525</v>
      </c>
      <c r="C41" s="68" t="s">
        <v>1265</v>
      </c>
      <c r="D41" s="68"/>
      <c r="E41" s="68" t="s">
        <v>1533</v>
      </c>
      <c r="F41" s="69">
        <v>322</v>
      </c>
      <c r="G41" s="68" t="s">
        <v>1267</v>
      </c>
      <c r="H41" s="69">
        <v>322</v>
      </c>
      <c r="I41" s="68" t="s">
        <v>1267</v>
      </c>
      <c r="J41" s="68">
        <v>0</v>
      </c>
      <c r="K41" s="64" t="s">
        <v>927</v>
      </c>
      <c r="L41" s="64" t="s">
        <v>255</v>
      </c>
      <c r="M41" s="64">
        <f t="shared" si="2"/>
        <v>8</v>
      </c>
      <c r="N41" s="55" t="str">
        <f t="shared" si="1"/>
        <v>F0464-U0683-költségmegosztó 8</v>
      </c>
    </row>
    <row r="42" spans="1:14" ht="15" x14ac:dyDescent="0.2">
      <c r="A42" s="67" t="s">
        <v>1534</v>
      </c>
      <c r="B42" s="67" t="s">
        <v>1535</v>
      </c>
      <c r="C42" s="68" t="s">
        <v>1265</v>
      </c>
      <c r="D42" s="68"/>
      <c r="E42" s="68" t="s">
        <v>1536</v>
      </c>
      <c r="F42" s="69">
        <v>736</v>
      </c>
      <c r="G42" s="68" t="s">
        <v>1267</v>
      </c>
      <c r="H42" s="69">
        <v>736</v>
      </c>
      <c r="I42" s="68" t="s">
        <v>1267</v>
      </c>
      <c r="J42" s="68">
        <v>0</v>
      </c>
      <c r="K42" s="64" t="s">
        <v>929</v>
      </c>
      <c r="L42" s="64" t="s">
        <v>930</v>
      </c>
      <c r="M42" s="64">
        <f t="shared" si="2"/>
        <v>1</v>
      </c>
      <c r="N42" s="55" t="str">
        <f t="shared" si="1"/>
        <v>F0465-U0465-költségmegosztó 1</v>
      </c>
    </row>
    <row r="43" spans="1:14" ht="15" x14ac:dyDescent="0.2">
      <c r="A43" s="67" t="s">
        <v>1534</v>
      </c>
      <c r="B43" s="67" t="s">
        <v>1535</v>
      </c>
      <c r="C43" s="68" t="s">
        <v>1265</v>
      </c>
      <c r="D43" s="68"/>
      <c r="E43" s="68" t="s">
        <v>1537</v>
      </c>
      <c r="F43" s="69">
        <v>437</v>
      </c>
      <c r="G43" s="68" t="s">
        <v>1267</v>
      </c>
      <c r="H43" s="69">
        <v>437</v>
      </c>
      <c r="I43" s="68" t="s">
        <v>1267</v>
      </c>
      <c r="J43" s="68">
        <v>0</v>
      </c>
      <c r="K43" s="64" t="s">
        <v>929</v>
      </c>
      <c r="L43" s="64" t="s">
        <v>930</v>
      </c>
      <c r="M43" s="64">
        <f t="shared" si="2"/>
        <v>2</v>
      </c>
      <c r="N43" s="55" t="str">
        <f t="shared" si="1"/>
        <v>F0465-U0465-költségmegosztó 2</v>
      </c>
    </row>
    <row r="44" spans="1:14" ht="15" x14ac:dyDescent="0.2">
      <c r="A44" s="67" t="s">
        <v>1534</v>
      </c>
      <c r="B44" s="67" t="s">
        <v>1535</v>
      </c>
      <c r="C44" s="68" t="s">
        <v>1265</v>
      </c>
      <c r="D44" s="68"/>
      <c r="E44" s="68" t="s">
        <v>1538</v>
      </c>
      <c r="F44" s="69">
        <v>575</v>
      </c>
      <c r="G44" s="68" t="s">
        <v>1267</v>
      </c>
      <c r="H44" s="69">
        <v>577</v>
      </c>
      <c r="I44" s="68" t="s">
        <v>1267</v>
      </c>
      <c r="J44" s="68">
        <v>2</v>
      </c>
      <c r="K44" s="64" t="s">
        <v>929</v>
      </c>
      <c r="L44" s="64" t="s">
        <v>930</v>
      </c>
      <c r="M44" s="64">
        <f t="shared" si="2"/>
        <v>3</v>
      </c>
      <c r="N44" s="55" t="str">
        <f t="shared" si="1"/>
        <v>F0465-U0465-költségmegosztó 3</v>
      </c>
    </row>
    <row r="45" spans="1:14" ht="15" x14ac:dyDescent="0.2">
      <c r="A45" s="67" t="s">
        <v>1534</v>
      </c>
      <c r="B45" s="67" t="s">
        <v>1535</v>
      </c>
      <c r="C45" s="68" t="s">
        <v>1265</v>
      </c>
      <c r="D45" s="68"/>
      <c r="E45" s="68" t="s">
        <v>1539</v>
      </c>
      <c r="F45" s="69">
        <v>179</v>
      </c>
      <c r="G45" s="68" t="s">
        <v>1267</v>
      </c>
      <c r="H45" s="69">
        <v>179</v>
      </c>
      <c r="I45" s="68" t="s">
        <v>1267</v>
      </c>
      <c r="J45" s="68">
        <v>0</v>
      </c>
      <c r="K45" s="64" t="s">
        <v>929</v>
      </c>
      <c r="L45" s="64" t="s">
        <v>930</v>
      </c>
      <c r="M45" s="64">
        <f t="shared" si="2"/>
        <v>4</v>
      </c>
      <c r="N45" s="55" t="str">
        <f t="shared" si="1"/>
        <v>F0465-U0465-költségmegosztó 4</v>
      </c>
    </row>
    <row r="46" spans="1:14" ht="15" x14ac:dyDescent="0.2">
      <c r="A46" s="67" t="s">
        <v>1534</v>
      </c>
      <c r="B46" s="67" t="s">
        <v>1535</v>
      </c>
      <c r="C46" s="68" t="s">
        <v>1265</v>
      </c>
      <c r="D46" s="68"/>
      <c r="E46" s="68" t="s">
        <v>1540</v>
      </c>
      <c r="F46" s="69">
        <v>418</v>
      </c>
      <c r="G46" s="68" t="s">
        <v>1267</v>
      </c>
      <c r="H46" s="69">
        <v>418</v>
      </c>
      <c r="I46" s="68" t="s">
        <v>1267</v>
      </c>
      <c r="J46" s="68">
        <v>0</v>
      </c>
      <c r="K46" s="64" t="s">
        <v>929</v>
      </c>
      <c r="L46" s="64" t="s">
        <v>930</v>
      </c>
      <c r="M46" s="64">
        <f t="shared" si="2"/>
        <v>5</v>
      </c>
      <c r="N46" s="55" t="str">
        <f t="shared" si="1"/>
        <v>F0465-U0465-költségmegosztó 5</v>
      </c>
    </row>
    <row r="47" spans="1:14" ht="15" x14ac:dyDescent="0.2">
      <c r="A47" s="67" t="s">
        <v>1534</v>
      </c>
      <c r="B47" s="67" t="s">
        <v>1535</v>
      </c>
      <c r="C47" s="68" t="s">
        <v>1265</v>
      </c>
      <c r="D47" s="68"/>
      <c r="E47" s="68" t="s">
        <v>1541</v>
      </c>
      <c r="F47" s="69">
        <v>198</v>
      </c>
      <c r="G47" s="68" t="s">
        <v>1267</v>
      </c>
      <c r="H47" s="69">
        <v>198</v>
      </c>
      <c r="I47" s="68" t="s">
        <v>1267</v>
      </c>
      <c r="J47" s="68">
        <v>0</v>
      </c>
      <c r="K47" s="64" t="s">
        <v>929</v>
      </c>
      <c r="L47" s="64" t="s">
        <v>930</v>
      </c>
      <c r="M47" s="64">
        <f t="shared" si="2"/>
        <v>6</v>
      </c>
      <c r="N47" s="55" t="str">
        <f t="shared" si="1"/>
        <v>F0465-U0465-költségmegosztó 6</v>
      </c>
    </row>
    <row r="48" spans="1:14" ht="15" x14ac:dyDescent="0.2">
      <c r="A48" s="67" t="s">
        <v>1534</v>
      </c>
      <c r="B48" s="67" t="s">
        <v>1535</v>
      </c>
      <c r="C48" s="68" t="s">
        <v>1265</v>
      </c>
      <c r="D48" s="68"/>
      <c r="E48" s="68" t="s">
        <v>1542</v>
      </c>
      <c r="F48" s="69">
        <v>733</v>
      </c>
      <c r="G48" s="68" t="s">
        <v>1267</v>
      </c>
      <c r="H48" s="69">
        <v>733</v>
      </c>
      <c r="I48" s="68" t="s">
        <v>1267</v>
      </c>
      <c r="J48" s="68">
        <v>0</v>
      </c>
      <c r="K48" s="64" t="s">
        <v>929</v>
      </c>
      <c r="L48" s="64" t="s">
        <v>930</v>
      </c>
      <c r="M48" s="64">
        <f t="shared" si="2"/>
        <v>7</v>
      </c>
      <c r="N48" s="55" t="str">
        <f t="shared" si="1"/>
        <v>F0465-U0465-költségmegosztó 7</v>
      </c>
    </row>
    <row r="49" spans="1:14" ht="15" x14ac:dyDescent="0.2">
      <c r="A49" s="67" t="s">
        <v>1534</v>
      </c>
      <c r="B49" s="67" t="s">
        <v>1535</v>
      </c>
      <c r="C49" s="68" t="s">
        <v>1265</v>
      </c>
      <c r="D49" s="68"/>
      <c r="E49" s="68" t="s">
        <v>1543</v>
      </c>
      <c r="F49" s="69">
        <v>459</v>
      </c>
      <c r="G49" s="68" t="s">
        <v>1267</v>
      </c>
      <c r="H49" s="69">
        <v>459</v>
      </c>
      <c r="I49" s="68" t="s">
        <v>1267</v>
      </c>
      <c r="J49" s="68">
        <v>0</v>
      </c>
      <c r="K49" s="64" t="s">
        <v>929</v>
      </c>
      <c r="L49" s="64" t="s">
        <v>930</v>
      </c>
      <c r="M49" s="64">
        <f t="shared" si="2"/>
        <v>8</v>
      </c>
      <c r="N49" s="55" t="str">
        <f t="shared" si="1"/>
        <v>F0465-U0465-költségmegosztó 8</v>
      </c>
    </row>
    <row r="50" spans="1:14" ht="15" x14ac:dyDescent="0.2">
      <c r="A50" s="67" t="s">
        <v>1534</v>
      </c>
      <c r="B50" s="67" t="s">
        <v>1535</v>
      </c>
      <c r="C50" s="68" t="s">
        <v>1265</v>
      </c>
      <c r="D50" s="68"/>
      <c r="E50" s="68" t="s">
        <v>1544</v>
      </c>
      <c r="F50" s="69">
        <v>207</v>
      </c>
      <c r="G50" s="68" t="s">
        <v>1267</v>
      </c>
      <c r="H50" s="69">
        <v>207</v>
      </c>
      <c r="I50" s="68" t="s">
        <v>1267</v>
      </c>
      <c r="J50" s="68">
        <v>0</v>
      </c>
      <c r="K50" s="64" t="s">
        <v>929</v>
      </c>
      <c r="L50" s="64" t="s">
        <v>930</v>
      </c>
      <c r="M50" s="64">
        <f t="shared" si="2"/>
        <v>9</v>
      </c>
      <c r="N50" s="55" t="str">
        <f t="shared" si="1"/>
        <v>F0465-U0465-költségmegosztó 9</v>
      </c>
    </row>
    <row r="51" spans="1:14" ht="15" x14ac:dyDescent="0.2">
      <c r="A51" s="67" t="s">
        <v>1534</v>
      </c>
      <c r="B51" s="67" t="s">
        <v>1535</v>
      </c>
      <c r="C51" s="68" t="s">
        <v>1265</v>
      </c>
      <c r="D51" s="68"/>
      <c r="E51" s="68" t="s">
        <v>1545</v>
      </c>
      <c r="F51" s="69">
        <v>440</v>
      </c>
      <c r="G51" s="68" t="s">
        <v>1267</v>
      </c>
      <c r="H51" s="69">
        <v>441</v>
      </c>
      <c r="I51" s="68" t="s">
        <v>1267</v>
      </c>
      <c r="J51" s="68">
        <v>1</v>
      </c>
      <c r="K51" s="64" t="s">
        <v>929</v>
      </c>
      <c r="L51" s="64" t="s">
        <v>930</v>
      </c>
      <c r="M51" s="64">
        <f t="shared" si="2"/>
        <v>10</v>
      </c>
      <c r="N51" s="55" t="str">
        <f t="shared" si="1"/>
        <v>F0465-U0465-költségmegosztó 10</v>
      </c>
    </row>
    <row r="52" spans="1:14" ht="15" x14ac:dyDescent="0.2">
      <c r="A52" s="67" t="s">
        <v>1534</v>
      </c>
      <c r="B52" s="67" t="s">
        <v>1535</v>
      </c>
      <c r="C52" s="68" t="s">
        <v>1265</v>
      </c>
      <c r="D52" s="68"/>
      <c r="E52" s="68" t="s">
        <v>1546</v>
      </c>
      <c r="F52" s="69">
        <v>13</v>
      </c>
      <c r="G52" s="68" t="s">
        <v>1267</v>
      </c>
      <c r="H52" s="69">
        <v>13</v>
      </c>
      <c r="I52" s="68" t="s">
        <v>1267</v>
      </c>
      <c r="J52" s="68">
        <v>0</v>
      </c>
      <c r="K52" s="64" t="s">
        <v>929</v>
      </c>
      <c r="L52" s="64" t="s">
        <v>930</v>
      </c>
      <c r="M52" s="64">
        <f t="shared" si="2"/>
        <v>11</v>
      </c>
      <c r="N52" s="55" t="str">
        <f t="shared" si="1"/>
        <v>F0465-U0465-költségmegosztó 11</v>
      </c>
    </row>
    <row r="53" spans="1:14" ht="15" x14ac:dyDescent="0.2">
      <c r="A53" s="67" t="s">
        <v>1534</v>
      </c>
      <c r="B53" s="67" t="s">
        <v>1535</v>
      </c>
      <c r="C53" s="68" t="s">
        <v>1265</v>
      </c>
      <c r="D53" s="68"/>
      <c r="E53" s="68" t="s">
        <v>1547</v>
      </c>
      <c r="F53" s="69">
        <v>5</v>
      </c>
      <c r="G53" s="68" t="s">
        <v>1267</v>
      </c>
      <c r="H53" s="69">
        <v>5</v>
      </c>
      <c r="I53" s="68" t="s">
        <v>1267</v>
      </c>
      <c r="J53" s="68">
        <v>0</v>
      </c>
      <c r="K53" s="64" t="s">
        <v>929</v>
      </c>
      <c r="L53" s="64" t="s">
        <v>930</v>
      </c>
      <c r="M53" s="64">
        <f t="shared" si="2"/>
        <v>12</v>
      </c>
      <c r="N53" s="55" t="str">
        <f t="shared" si="1"/>
        <v>F0465-U0465-költségmegosztó 12</v>
      </c>
    </row>
    <row r="54" spans="1:14" ht="15" x14ac:dyDescent="0.2">
      <c r="A54" s="67" t="s">
        <v>1534</v>
      </c>
      <c r="B54" s="67" t="s">
        <v>1535</v>
      </c>
      <c r="C54" s="68" t="s">
        <v>1265</v>
      </c>
      <c r="D54" s="68"/>
      <c r="E54" s="68" t="s">
        <v>1548</v>
      </c>
      <c r="F54" s="69">
        <v>239</v>
      </c>
      <c r="G54" s="68" t="s">
        <v>1267</v>
      </c>
      <c r="H54" s="69">
        <v>239</v>
      </c>
      <c r="I54" s="68" t="s">
        <v>1267</v>
      </c>
      <c r="J54" s="68">
        <v>0</v>
      </c>
      <c r="K54" s="64" t="s">
        <v>929</v>
      </c>
      <c r="L54" s="64" t="s">
        <v>930</v>
      </c>
      <c r="M54" s="64">
        <f t="shared" si="2"/>
        <v>13</v>
      </c>
      <c r="N54" s="55" t="str">
        <f t="shared" si="1"/>
        <v>F0465-U0465-költségmegosztó 13</v>
      </c>
    </row>
    <row r="55" spans="1:14" ht="15" x14ac:dyDescent="0.2">
      <c r="A55" s="67" t="s">
        <v>1534</v>
      </c>
      <c r="B55" s="67" t="s">
        <v>1535</v>
      </c>
      <c r="C55" s="68" t="s">
        <v>1265</v>
      </c>
      <c r="D55" s="68"/>
      <c r="E55" s="68" t="s">
        <v>1549</v>
      </c>
      <c r="F55" s="69">
        <v>449</v>
      </c>
      <c r="G55" s="68" t="s">
        <v>1267</v>
      </c>
      <c r="H55" s="69">
        <v>451</v>
      </c>
      <c r="I55" s="68" t="s">
        <v>1267</v>
      </c>
      <c r="J55" s="68">
        <v>2</v>
      </c>
      <c r="K55" s="64" t="s">
        <v>929</v>
      </c>
      <c r="L55" s="64" t="s">
        <v>930</v>
      </c>
      <c r="M55" s="64">
        <f t="shared" si="2"/>
        <v>14</v>
      </c>
      <c r="N55" s="55" t="str">
        <f t="shared" si="1"/>
        <v>F0465-U0465-költségmegosztó 14</v>
      </c>
    </row>
    <row r="56" spans="1:14" ht="15" x14ac:dyDescent="0.2">
      <c r="A56" s="67" t="s">
        <v>1534</v>
      </c>
      <c r="B56" s="67" t="s">
        <v>1535</v>
      </c>
      <c r="C56" s="68" t="s">
        <v>1265</v>
      </c>
      <c r="D56" s="68"/>
      <c r="E56" s="68" t="s">
        <v>1550</v>
      </c>
      <c r="F56" s="69">
        <v>314</v>
      </c>
      <c r="G56" s="68" t="s">
        <v>1267</v>
      </c>
      <c r="H56" s="69">
        <v>319</v>
      </c>
      <c r="I56" s="68" t="s">
        <v>1267</v>
      </c>
      <c r="J56" s="68">
        <v>5</v>
      </c>
      <c r="K56" s="64" t="s">
        <v>929</v>
      </c>
      <c r="L56" s="64" t="s">
        <v>930</v>
      </c>
      <c r="M56" s="64">
        <f t="shared" si="2"/>
        <v>15</v>
      </c>
      <c r="N56" s="55" t="str">
        <f t="shared" si="1"/>
        <v>F0465-U0465-költségmegosztó 15</v>
      </c>
    </row>
    <row r="57" spans="1:14" ht="15" x14ac:dyDescent="0.2">
      <c r="A57" s="67" t="s">
        <v>1534</v>
      </c>
      <c r="B57" s="67" t="s">
        <v>1535</v>
      </c>
      <c r="C57" s="68" t="s">
        <v>1265</v>
      </c>
      <c r="D57" s="68"/>
      <c r="E57" s="68" t="s">
        <v>1551</v>
      </c>
      <c r="F57" s="69">
        <v>274</v>
      </c>
      <c r="G57" s="68" t="s">
        <v>1267</v>
      </c>
      <c r="H57" s="69">
        <v>274</v>
      </c>
      <c r="I57" s="68" t="s">
        <v>1267</v>
      </c>
      <c r="J57" s="68">
        <v>0</v>
      </c>
      <c r="K57" s="64" t="s">
        <v>929</v>
      </c>
      <c r="L57" s="64" t="s">
        <v>930</v>
      </c>
      <c r="M57" s="64">
        <f t="shared" si="2"/>
        <v>16</v>
      </c>
      <c r="N57" s="55" t="str">
        <f t="shared" si="1"/>
        <v>F0465-U0465-költségmegosztó 16</v>
      </c>
    </row>
    <row r="58" spans="1:14" ht="15" x14ac:dyDescent="0.2">
      <c r="A58" s="67" t="s">
        <v>1534</v>
      </c>
      <c r="B58" s="67" t="s">
        <v>1535</v>
      </c>
      <c r="C58" s="68" t="s">
        <v>1265</v>
      </c>
      <c r="D58" s="68"/>
      <c r="E58" s="68" t="s">
        <v>1552</v>
      </c>
      <c r="F58" s="69">
        <v>195</v>
      </c>
      <c r="G58" s="68" t="s">
        <v>1267</v>
      </c>
      <c r="H58" s="69">
        <v>199</v>
      </c>
      <c r="I58" s="68" t="s">
        <v>1267</v>
      </c>
      <c r="J58" s="68">
        <v>4</v>
      </c>
      <c r="K58" s="64" t="s">
        <v>929</v>
      </c>
      <c r="L58" s="64" t="s">
        <v>930</v>
      </c>
      <c r="M58" s="64">
        <f t="shared" si="2"/>
        <v>17</v>
      </c>
      <c r="N58" s="55" t="str">
        <f t="shared" si="1"/>
        <v>F0465-U0465-költségmegosztó 17</v>
      </c>
    </row>
    <row r="59" spans="1:14" ht="15" x14ac:dyDescent="0.2">
      <c r="A59" s="67" t="s">
        <v>1534</v>
      </c>
      <c r="B59" s="67" t="s">
        <v>1535</v>
      </c>
      <c r="C59" s="68" t="s">
        <v>1265</v>
      </c>
      <c r="D59" s="68"/>
      <c r="E59" s="68" t="s">
        <v>1553</v>
      </c>
      <c r="F59" s="69">
        <v>669</v>
      </c>
      <c r="G59" s="68" t="s">
        <v>1267</v>
      </c>
      <c r="H59" s="69">
        <v>669</v>
      </c>
      <c r="I59" s="68" t="s">
        <v>1267</v>
      </c>
      <c r="J59" s="68">
        <v>0</v>
      </c>
      <c r="K59" s="64" t="s">
        <v>929</v>
      </c>
      <c r="L59" s="64" t="s">
        <v>930</v>
      </c>
      <c r="M59" s="64">
        <f t="shared" si="2"/>
        <v>18</v>
      </c>
      <c r="N59" s="55" t="str">
        <f t="shared" si="1"/>
        <v>F0465-U0465-költségmegosztó 18</v>
      </c>
    </row>
    <row r="60" spans="1:14" ht="60" customHeight="1" x14ac:dyDescent="0.2">
      <c r="A60" s="67" t="s">
        <v>1534</v>
      </c>
      <c r="B60" s="67" t="s">
        <v>1535</v>
      </c>
      <c r="C60" s="68" t="s">
        <v>1265</v>
      </c>
      <c r="D60" s="68"/>
      <c r="E60" s="68" t="s">
        <v>1554</v>
      </c>
      <c r="F60" s="69">
        <v>332.95</v>
      </c>
      <c r="G60" s="68" t="s">
        <v>1267</v>
      </c>
      <c r="H60" s="69">
        <v>334.90100000000001</v>
      </c>
      <c r="I60" s="68" t="s">
        <v>1267</v>
      </c>
      <c r="J60" s="68">
        <v>1.95</v>
      </c>
      <c r="K60" s="64" t="s">
        <v>929</v>
      </c>
      <c r="L60" s="64" t="s">
        <v>930</v>
      </c>
      <c r="M60" s="64">
        <f t="shared" si="2"/>
        <v>19</v>
      </c>
      <c r="N60" s="55" t="str">
        <f t="shared" si="1"/>
        <v>F0465-U0465-költségmegosztó 19</v>
      </c>
    </row>
    <row r="61" spans="1:14" ht="15" x14ac:dyDescent="0.2">
      <c r="A61" s="67" t="s">
        <v>1534</v>
      </c>
      <c r="B61" s="67" t="s">
        <v>1535</v>
      </c>
      <c r="C61" s="68" t="s">
        <v>1265</v>
      </c>
      <c r="D61" s="68"/>
      <c r="E61" s="68" t="s">
        <v>1555</v>
      </c>
      <c r="F61" s="69">
        <v>476.99999999999994</v>
      </c>
      <c r="G61" s="68" t="s">
        <v>1267</v>
      </c>
      <c r="H61" s="69">
        <v>476.99999999999994</v>
      </c>
      <c r="I61" s="68" t="s">
        <v>1267</v>
      </c>
      <c r="J61" s="68">
        <v>0</v>
      </c>
      <c r="K61" s="64" t="s">
        <v>929</v>
      </c>
      <c r="L61" s="64" t="s">
        <v>930</v>
      </c>
      <c r="M61" s="64">
        <f t="shared" si="2"/>
        <v>20</v>
      </c>
      <c r="N61" s="55" t="str">
        <f t="shared" si="1"/>
        <v>F0465-U0465-költségmegosztó 20</v>
      </c>
    </row>
    <row r="62" spans="1:14" ht="15" x14ac:dyDescent="0.2">
      <c r="A62" s="67" t="s">
        <v>1534</v>
      </c>
      <c r="B62" s="67" t="s">
        <v>1535</v>
      </c>
      <c r="C62" s="68" t="s">
        <v>1265</v>
      </c>
      <c r="D62" s="68"/>
      <c r="E62" s="68" t="s">
        <v>1556</v>
      </c>
      <c r="F62" s="69">
        <v>329</v>
      </c>
      <c r="G62" s="68" t="s">
        <v>1267</v>
      </c>
      <c r="H62" s="69">
        <v>329</v>
      </c>
      <c r="I62" s="68" t="s">
        <v>1267</v>
      </c>
      <c r="J62" s="68">
        <v>0</v>
      </c>
      <c r="K62" s="64" t="s">
        <v>929</v>
      </c>
      <c r="L62" s="64" t="s">
        <v>930</v>
      </c>
      <c r="M62" s="64">
        <f t="shared" si="2"/>
        <v>21</v>
      </c>
      <c r="N62" s="55" t="str">
        <f t="shared" si="1"/>
        <v>F0465-U0465-költségmegosztó 21</v>
      </c>
    </row>
    <row r="63" spans="1:14" ht="15" x14ac:dyDescent="0.2">
      <c r="A63" s="67" t="s">
        <v>1534</v>
      </c>
      <c r="B63" s="67" t="s">
        <v>1535</v>
      </c>
      <c r="C63" s="68" t="s">
        <v>1265</v>
      </c>
      <c r="D63" s="68"/>
      <c r="E63" s="68" t="s">
        <v>1557</v>
      </c>
      <c r="F63" s="69">
        <v>164</v>
      </c>
      <c r="G63" s="68" t="s">
        <v>1267</v>
      </c>
      <c r="H63" s="69">
        <v>164</v>
      </c>
      <c r="I63" s="68" t="s">
        <v>1267</v>
      </c>
      <c r="J63" s="68">
        <v>0</v>
      </c>
      <c r="K63" s="64" t="s">
        <v>929</v>
      </c>
      <c r="L63" s="64" t="s">
        <v>930</v>
      </c>
      <c r="M63" s="64">
        <f t="shared" si="2"/>
        <v>22</v>
      </c>
      <c r="N63" s="55" t="str">
        <f t="shared" si="1"/>
        <v>F0465-U0465-költségmegosztó 22</v>
      </c>
    </row>
    <row r="64" spans="1:14" ht="15" x14ac:dyDescent="0.2">
      <c r="A64" s="67" t="s">
        <v>1534</v>
      </c>
      <c r="B64" s="67" t="s">
        <v>1535</v>
      </c>
      <c r="C64" s="68" t="s">
        <v>1265</v>
      </c>
      <c r="D64" s="68"/>
      <c r="E64" s="68" t="s">
        <v>1558</v>
      </c>
      <c r="F64" s="69">
        <v>435</v>
      </c>
      <c r="G64" s="68" t="s">
        <v>1267</v>
      </c>
      <c r="H64" s="69">
        <v>435</v>
      </c>
      <c r="I64" s="68" t="s">
        <v>1267</v>
      </c>
      <c r="J64" s="68">
        <v>0</v>
      </c>
      <c r="K64" s="64" t="s">
        <v>929</v>
      </c>
      <c r="L64" s="64" t="s">
        <v>930</v>
      </c>
      <c r="M64" s="64">
        <f t="shared" si="2"/>
        <v>23</v>
      </c>
      <c r="N64" s="55" t="str">
        <f t="shared" si="1"/>
        <v>F0465-U0465-költségmegosztó 23</v>
      </c>
    </row>
    <row r="65" spans="1:14" ht="15" x14ac:dyDescent="0.2">
      <c r="A65" s="67" t="s">
        <v>1534</v>
      </c>
      <c r="B65" s="67" t="s">
        <v>1535</v>
      </c>
      <c r="C65" s="68" t="s">
        <v>1265</v>
      </c>
      <c r="D65" s="68"/>
      <c r="E65" s="68" t="s">
        <v>1559</v>
      </c>
      <c r="F65" s="69">
        <v>223</v>
      </c>
      <c r="G65" s="68" t="s">
        <v>1267</v>
      </c>
      <c r="H65" s="69">
        <v>223</v>
      </c>
      <c r="I65" s="68" t="s">
        <v>1267</v>
      </c>
      <c r="J65" s="68">
        <v>0</v>
      </c>
      <c r="K65" s="64" t="s">
        <v>929</v>
      </c>
      <c r="L65" s="64" t="s">
        <v>930</v>
      </c>
      <c r="M65" s="64">
        <f t="shared" si="2"/>
        <v>24</v>
      </c>
      <c r="N65" s="55" t="str">
        <f t="shared" si="1"/>
        <v>F0465-U0465-költségmegosztó 24</v>
      </c>
    </row>
    <row r="66" spans="1:14" ht="15" x14ac:dyDescent="0.2">
      <c r="A66" s="67" t="s">
        <v>1534</v>
      </c>
      <c r="B66" s="67" t="s">
        <v>1535</v>
      </c>
      <c r="C66" s="68" t="s">
        <v>1265</v>
      </c>
      <c r="D66" s="68"/>
      <c r="E66" s="68" t="s">
        <v>1560</v>
      </c>
      <c r="F66" s="69">
        <v>538</v>
      </c>
      <c r="G66" s="68" t="s">
        <v>1267</v>
      </c>
      <c r="H66" s="69">
        <v>538</v>
      </c>
      <c r="I66" s="68" t="s">
        <v>1267</v>
      </c>
      <c r="J66" s="68">
        <v>0</v>
      </c>
      <c r="K66" s="64" t="s">
        <v>929</v>
      </c>
      <c r="L66" s="64" t="s">
        <v>930</v>
      </c>
      <c r="M66" s="64">
        <f t="shared" si="2"/>
        <v>25</v>
      </c>
      <c r="N66" s="55" t="str">
        <f t="shared" si="1"/>
        <v>F0465-U0465-költségmegosztó 25</v>
      </c>
    </row>
    <row r="67" spans="1:14" ht="15" x14ac:dyDescent="0.2">
      <c r="A67" s="67" t="s">
        <v>1534</v>
      </c>
      <c r="B67" s="67" t="s">
        <v>1535</v>
      </c>
      <c r="C67" s="68" t="s">
        <v>1265</v>
      </c>
      <c r="D67" s="68"/>
      <c r="E67" s="68" t="s">
        <v>1561</v>
      </c>
      <c r="F67" s="69">
        <v>532</v>
      </c>
      <c r="G67" s="68" t="s">
        <v>1267</v>
      </c>
      <c r="H67" s="69">
        <v>532</v>
      </c>
      <c r="I67" s="68" t="s">
        <v>1267</v>
      </c>
      <c r="J67" s="68">
        <v>0</v>
      </c>
      <c r="K67" s="64" t="s">
        <v>929</v>
      </c>
      <c r="L67" s="64" t="s">
        <v>930</v>
      </c>
      <c r="M67" s="64">
        <f t="shared" ref="M67:M98" si="3">IF(K67=K66,M66+1,1)</f>
        <v>26</v>
      </c>
      <c r="N67" s="55" t="str">
        <f t="shared" si="1"/>
        <v>F0465-U0465-költségmegosztó 26</v>
      </c>
    </row>
    <row r="68" spans="1:14" ht="15" x14ac:dyDescent="0.2">
      <c r="A68" s="67" t="s">
        <v>1534</v>
      </c>
      <c r="B68" s="67" t="s">
        <v>1535</v>
      </c>
      <c r="C68" s="68" t="s">
        <v>1265</v>
      </c>
      <c r="D68" s="68"/>
      <c r="E68" s="68" t="s">
        <v>1562</v>
      </c>
      <c r="F68" s="69">
        <v>129</v>
      </c>
      <c r="G68" s="68" t="s">
        <v>1267</v>
      </c>
      <c r="H68" s="69">
        <v>129</v>
      </c>
      <c r="I68" s="68" t="s">
        <v>1267</v>
      </c>
      <c r="J68" s="68">
        <v>0</v>
      </c>
      <c r="K68" s="64" t="s">
        <v>929</v>
      </c>
      <c r="L68" s="64" t="s">
        <v>930</v>
      </c>
      <c r="M68" s="64">
        <f t="shared" si="3"/>
        <v>27</v>
      </c>
      <c r="N68" s="55" t="str">
        <f t="shared" ref="N68:N131" si="4">CONCATENATE(K68,"-",L68,"-","költségmegosztó ",M68)</f>
        <v>F0465-U0465-költségmegosztó 27</v>
      </c>
    </row>
    <row r="69" spans="1:14" ht="15" x14ac:dyDescent="0.2">
      <c r="A69" s="67" t="s">
        <v>1534</v>
      </c>
      <c r="B69" s="67" t="s">
        <v>1535</v>
      </c>
      <c r="C69" s="68" t="s">
        <v>1265</v>
      </c>
      <c r="D69" s="68"/>
      <c r="E69" s="68" t="s">
        <v>1563</v>
      </c>
      <c r="F69" s="69">
        <v>169</v>
      </c>
      <c r="G69" s="68" t="s">
        <v>1267</v>
      </c>
      <c r="H69" s="69">
        <v>169</v>
      </c>
      <c r="I69" s="68" t="s">
        <v>1267</v>
      </c>
      <c r="J69" s="68">
        <v>0</v>
      </c>
      <c r="K69" s="64" t="s">
        <v>929</v>
      </c>
      <c r="L69" s="64" t="s">
        <v>930</v>
      </c>
      <c r="M69" s="64">
        <f t="shared" si="3"/>
        <v>28</v>
      </c>
      <c r="N69" s="55" t="str">
        <f t="shared" si="4"/>
        <v>F0465-U0465-költségmegosztó 28</v>
      </c>
    </row>
    <row r="70" spans="1:14" ht="15" x14ac:dyDescent="0.2">
      <c r="A70" s="67" t="s">
        <v>1534</v>
      </c>
      <c r="B70" s="67" t="s">
        <v>1535</v>
      </c>
      <c r="C70" s="68" t="s">
        <v>1265</v>
      </c>
      <c r="D70" s="68"/>
      <c r="E70" s="68" t="s">
        <v>1564</v>
      </c>
      <c r="F70" s="69">
        <v>154</v>
      </c>
      <c r="G70" s="68" t="s">
        <v>1267</v>
      </c>
      <c r="H70" s="69">
        <v>155</v>
      </c>
      <c r="I70" s="68" t="s">
        <v>1267</v>
      </c>
      <c r="J70" s="68">
        <v>1</v>
      </c>
      <c r="K70" s="64" t="s">
        <v>929</v>
      </c>
      <c r="L70" s="64" t="s">
        <v>930</v>
      </c>
      <c r="M70" s="64">
        <f t="shared" si="3"/>
        <v>29</v>
      </c>
      <c r="N70" s="55" t="str">
        <f t="shared" si="4"/>
        <v>F0465-U0465-költségmegosztó 29</v>
      </c>
    </row>
    <row r="71" spans="1:14" ht="15" x14ac:dyDescent="0.2">
      <c r="A71" s="67" t="s">
        <v>1534</v>
      </c>
      <c r="B71" s="67" t="s">
        <v>1535</v>
      </c>
      <c r="C71" s="68" t="s">
        <v>1265</v>
      </c>
      <c r="D71" s="68"/>
      <c r="E71" s="68" t="s">
        <v>1565</v>
      </c>
      <c r="F71" s="69">
        <v>329</v>
      </c>
      <c r="G71" s="68" t="s">
        <v>1267</v>
      </c>
      <c r="H71" s="69">
        <v>334</v>
      </c>
      <c r="I71" s="68" t="s">
        <v>1267</v>
      </c>
      <c r="J71" s="68">
        <v>5</v>
      </c>
      <c r="K71" s="64" t="s">
        <v>929</v>
      </c>
      <c r="L71" s="64" t="s">
        <v>930</v>
      </c>
      <c r="M71" s="64">
        <f t="shared" si="3"/>
        <v>30</v>
      </c>
      <c r="N71" s="55" t="str">
        <f t="shared" si="4"/>
        <v>F0465-U0465-költségmegosztó 30</v>
      </c>
    </row>
    <row r="72" spans="1:14" ht="15" x14ac:dyDescent="0.2">
      <c r="A72" s="67" t="s">
        <v>1534</v>
      </c>
      <c r="B72" s="67" t="s">
        <v>1535</v>
      </c>
      <c r="C72" s="68" t="s">
        <v>1265</v>
      </c>
      <c r="D72" s="68"/>
      <c r="E72" s="68" t="s">
        <v>1566</v>
      </c>
      <c r="F72" s="69">
        <v>659</v>
      </c>
      <c r="G72" s="68" t="s">
        <v>1267</v>
      </c>
      <c r="H72" s="69">
        <v>659</v>
      </c>
      <c r="I72" s="68" t="s">
        <v>1267</v>
      </c>
      <c r="J72" s="68">
        <v>0</v>
      </c>
      <c r="K72" s="64" t="s">
        <v>929</v>
      </c>
      <c r="L72" s="64" t="s">
        <v>930</v>
      </c>
      <c r="M72" s="64">
        <f t="shared" si="3"/>
        <v>31</v>
      </c>
      <c r="N72" s="55" t="str">
        <f t="shared" si="4"/>
        <v>F0465-U0465-költségmegosztó 31</v>
      </c>
    </row>
    <row r="73" spans="1:14" ht="15" x14ac:dyDescent="0.2">
      <c r="A73" s="67" t="s">
        <v>1534</v>
      </c>
      <c r="B73" s="67" t="s">
        <v>1535</v>
      </c>
      <c r="C73" s="68" t="s">
        <v>1265</v>
      </c>
      <c r="D73" s="68"/>
      <c r="E73" s="68" t="s">
        <v>1567</v>
      </c>
      <c r="F73" s="69">
        <v>19</v>
      </c>
      <c r="G73" s="68" t="s">
        <v>1267</v>
      </c>
      <c r="H73" s="69">
        <v>19</v>
      </c>
      <c r="I73" s="68" t="s">
        <v>1267</v>
      </c>
      <c r="J73" s="68">
        <v>0</v>
      </c>
      <c r="K73" s="64" t="s">
        <v>929</v>
      </c>
      <c r="L73" s="64" t="s">
        <v>930</v>
      </c>
      <c r="M73" s="64">
        <f t="shared" si="3"/>
        <v>32</v>
      </c>
      <c r="N73" s="55" t="str">
        <f t="shared" si="4"/>
        <v>F0465-U0465-költségmegosztó 32</v>
      </c>
    </row>
    <row r="74" spans="1:14" ht="15" x14ac:dyDescent="0.2">
      <c r="A74" s="67" t="s">
        <v>1534</v>
      </c>
      <c r="B74" s="67" t="s">
        <v>1535</v>
      </c>
      <c r="C74" s="68" t="s">
        <v>1265</v>
      </c>
      <c r="D74" s="68"/>
      <c r="E74" s="68" t="s">
        <v>1568</v>
      </c>
      <c r="F74" s="69">
        <v>0</v>
      </c>
      <c r="G74" s="68" t="s">
        <v>1267</v>
      </c>
      <c r="H74" s="69">
        <v>0</v>
      </c>
      <c r="I74" s="68" t="s">
        <v>1267</v>
      </c>
      <c r="J74" s="68">
        <v>0</v>
      </c>
      <c r="K74" s="64" t="s">
        <v>929</v>
      </c>
      <c r="L74" s="64" t="s">
        <v>930</v>
      </c>
      <c r="M74" s="64">
        <f t="shared" si="3"/>
        <v>33</v>
      </c>
      <c r="N74" s="55" t="str">
        <f t="shared" si="4"/>
        <v>F0465-U0465-költségmegosztó 33</v>
      </c>
    </row>
    <row r="75" spans="1:14" ht="15" x14ac:dyDescent="0.2">
      <c r="A75" s="67" t="s">
        <v>1534</v>
      </c>
      <c r="B75" s="67" t="s">
        <v>1535</v>
      </c>
      <c r="C75" s="68" t="s">
        <v>1265</v>
      </c>
      <c r="D75" s="68"/>
      <c r="E75" s="68" t="s">
        <v>1569</v>
      </c>
      <c r="F75" s="69">
        <v>270</v>
      </c>
      <c r="G75" s="68" t="s">
        <v>1267</v>
      </c>
      <c r="H75" s="69">
        <v>270</v>
      </c>
      <c r="I75" s="68" t="s">
        <v>1267</v>
      </c>
      <c r="J75" s="68">
        <v>0</v>
      </c>
      <c r="K75" s="64" t="s">
        <v>929</v>
      </c>
      <c r="L75" s="64" t="s">
        <v>930</v>
      </c>
      <c r="M75" s="64">
        <f t="shared" si="3"/>
        <v>34</v>
      </c>
      <c r="N75" s="55" t="str">
        <f t="shared" si="4"/>
        <v>F0465-U0465-költségmegosztó 34</v>
      </c>
    </row>
    <row r="76" spans="1:14" ht="15" x14ac:dyDescent="0.2">
      <c r="A76" s="67" t="s">
        <v>1534</v>
      </c>
      <c r="B76" s="67" t="s">
        <v>1535</v>
      </c>
      <c r="C76" s="68" t="s">
        <v>1265</v>
      </c>
      <c r="D76" s="68"/>
      <c r="E76" s="68" t="s">
        <v>1570</v>
      </c>
      <c r="F76" s="69">
        <v>308</v>
      </c>
      <c r="G76" s="68" t="s">
        <v>1267</v>
      </c>
      <c r="H76" s="69">
        <v>308</v>
      </c>
      <c r="I76" s="68" t="s">
        <v>1267</v>
      </c>
      <c r="J76" s="68">
        <v>0</v>
      </c>
      <c r="K76" s="64" t="s">
        <v>929</v>
      </c>
      <c r="L76" s="64" t="s">
        <v>930</v>
      </c>
      <c r="M76" s="64">
        <f t="shared" si="3"/>
        <v>35</v>
      </c>
      <c r="N76" s="55" t="str">
        <f t="shared" si="4"/>
        <v>F0465-U0465-költségmegosztó 35</v>
      </c>
    </row>
    <row r="77" spans="1:14" ht="15" x14ac:dyDescent="0.2">
      <c r="A77" s="67" t="s">
        <v>1534</v>
      </c>
      <c r="B77" s="67" t="s">
        <v>1535</v>
      </c>
      <c r="C77" s="68" t="s">
        <v>1265</v>
      </c>
      <c r="D77" s="68"/>
      <c r="E77" s="68" t="s">
        <v>1571</v>
      </c>
      <c r="F77" s="69">
        <v>709</v>
      </c>
      <c r="G77" s="68" t="s">
        <v>1267</v>
      </c>
      <c r="H77" s="69">
        <v>709</v>
      </c>
      <c r="I77" s="68" t="s">
        <v>1267</v>
      </c>
      <c r="J77" s="68">
        <v>0</v>
      </c>
      <c r="K77" s="64" t="s">
        <v>929</v>
      </c>
      <c r="L77" s="64" t="s">
        <v>930</v>
      </c>
      <c r="M77" s="64">
        <f t="shared" si="3"/>
        <v>36</v>
      </c>
      <c r="N77" s="55" t="str">
        <f t="shared" si="4"/>
        <v>F0465-U0465-költségmegosztó 36</v>
      </c>
    </row>
    <row r="78" spans="1:14" ht="15" x14ac:dyDescent="0.2">
      <c r="A78" s="67" t="s">
        <v>1534</v>
      </c>
      <c r="B78" s="67" t="s">
        <v>1535</v>
      </c>
      <c r="C78" s="68" t="s">
        <v>1265</v>
      </c>
      <c r="D78" s="68"/>
      <c r="E78" s="68" t="s">
        <v>1572</v>
      </c>
      <c r="F78" s="69">
        <v>0</v>
      </c>
      <c r="G78" s="68" t="s">
        <v>1267</v>
      </c>
      <c r="H78" s="69">
        <v>21</v>
      </c>
      <c r="I78" s="68" t="s">
        <v>1267</v>
      </c>
      <c r="J78" s="68">
        <v>21</v>
      </c>
      <c r="K78" s="64" t="s">
        <v>929</v>
      </c>
      <c r="L78" s="64" t="s">
        <v>930</v>
      </c>
      <c r="M78" s="64">
        <f t="shared" si="3"/>
        <v>37</v>
      </c>
      <c r="N78" s="55" t="str">
        <f t="shared" si="4"/>
        <v>F0465-U0465-költségmegosztó 37</v>
      </c>
    </row>
    <row r="79" spans="1:14" ht="15" x14ac:dyDescent="0.2">
      <c r="A79" s="67" t="s">
        <v>1534</v>
      </c>
      <c r="B79" s="67" t="s">
        <v>1535</v>
      </c>
      <c r="C79" s="68" t="s">
        <v>1265</v>
      </c>
      <c r="D79" s="68"/>
      <c r="E79" s="68" t="s">
        <v>1573</v>
      </c>
      <c r="F79" s="69">
        <v>566</v>
      </c>
      <c r="G79" s="68" t="s">
        <v>1267</v>
      </c>
      <c r="H79" s="69">
        <v>574</v>
      </c>
      <c r="I79" s="68" t="s">
        <v>1267</v>
      </c>
      <c r="J79" s="68">
        <v>8</v>
      </c>
      <c r="K79" s="64" t="s">
        <v>929</v>
      </c>
      <c r="L79" s="64" t="s">
        <v>930</v>
      </c>
      <c r="M79" s="64">
        <f t="shared" si="3"/>
        <v>38</v>
      </c>
      <c r="N79" s="55" t="str">
        <f t="shared" si="4"/>
        <v>F0465-U0465-költségmegosztó 38</v>
      </c>
    </row>
    <row r="80" spans="1:14" ht="15" x14ac:dyDescent="0.2">
      <c r="A80" s="67" t="s">
        <v>1534</v>
      </c>
      <c r="B80" s="67" t="s">
        <v>1535</v>
      </c>
      <c r="C80" s="68" t="s">
        <v>1265</v>
      </c>
      <c r="D80" s="68"/>
      <c r="E80" s="68" t="s">
        <v>1574</v>
      </c>
      <c r="F80" s="69">
        <v>24</v>
      </c>
      <c r="G80" s="68" t="s">
        <v>1267</v>
      </c>
      <c r="H80" s="69">
        <v>24</v>
      </c>
      <c r="I80" s="68" t="s">
        <v>1267</v>
      </c>
      <c r="J80" s="68">
        <v>0</v>
      </c>
      <c r="K80" s="64" t="s">
        <v>929</v>
      </c>
      <c r="L80" s="64" t="s">
        <v>930</v>
      </c>
      <c r="M80" s="64">
        <f t="shared" si="3"/>
        <v>39</v>
      </c>
      <c r="N80" s="55" t="str">
        <f t="shared" si="4"/>
        <v>F0465-U0465-költségmegosztó 39</v>
      </c>
    </row>
    <row r="81" spans="1:14" ht="15" x14ac:dyDescent="0.2">
      <c r="A81" s="67" t="s">
        <v>1534</v>
      </c>
      <c r="B81" s="67" t="s">
        <v>1535</v>
      </c>
      <c r="C81" s="68" t="s">
        <v>1265</v>
      </c>
      <c r="D81" s="68"/>
      <c r="E81" s="68" t="s">
        <v>1575</v>
      </c>
      <c r="F81" s="69">
        <v>640</v>
      </c>
      <c r="G81" s="68" t="s">
        <v>1267</v>
      </c>
      <c r="H81" s="69">
        <v>640</v>
      </c>
      <c r="I81" s="68" t="s">
        <v>1267</v>
      </c>
      <c r="J81" s="68">
        <v>0</v>
      </c>
      <c r="K81" s="64" t="s">
        <v>929</v>
      </c>
      <c r="L81" s="64" t="s">
        <v>930</v>
      </c>
      <c r="M81" s="64">
        <f t="shared" si="3"/>
        <v>40</v>
      </c>
      <c r="N81" s="55" t="str">
        <f t="shared" si="4"/>
        <v>F0465-U0465-költségmegosztó 40</v>
      </c>
    </row>
    <row r="82" spans="1:14" ht="15" x14ac:dyDescent="0.2">
      <c r="A82" s="67" t="s">
        <v>1534</v>
      </c>
      <c r="B82" s="67" t="s">
        <v>1535</v>
      </c>
      <c r="C82" s="68" t="s">
        <v>1265</v>
      </c>
      <c r="D82" s="68"/>
      <c r="E82" s="68" t="s">
        <v>1576</v>
      </c>
      <c r="F82" s="69">
        <v>29</v>
      </c>
      <c r="G82" s="68" t="s">
        <v>1267</v>
      </c>
      <c r="H82" s="69">
        <v>29</v>
      </c>
      <c r="I82" s="68" t="s">
        <v>1267</v>
      </c>
      <c r="J82" s="68">
        <v>0</v>
      </c>
      <c r="K82" s="64" t="s">
        <v>929</v>
      </c>
      <c r="L82" s="64" t="s">
        <v>930</v>
      </c>
      <c r="M82" s="64">
        <f t="shared" si="3"/>
        <v>41</v>
      </c>
      <c r="N82" s="55" t="str">
        <f t="shared" si="4"/>
        <v>F0465-U0465-költségmegosztó 41</v>
      </c>
    </row>
    <row r="83" spans="1:14" ht="15" x14ac:dyDescent="0.2">
      <c r="A83" s="67" t="s">
        <v>1534</v>
      </c>
      <c r="B83" s="67" t="s">
        <v>1535</v>
      </c>
      <c r="C83" s="68" t="s">
        <v>1265</v>
      </c>
      <c r="D83" s="68"/>
      <c r="E83" s="68" t="s">
        <v>1577</v>
      </c>
      <c r="F83" s="69">
        <v>586</v>
      </c>
      <c r="G83" s="68" t="s">
        <v>1267</v>
      </c>
      <c r="H83" s="69">
        <v>588</v>
      </c>
      <c r="I83" s="68" t="s">
        <v>1267</v>
      </c>
      <c r="J83" s="68">
        <v>2</v>
      </c>
      <c r="K83" s="64" t="s">
        <v>929</v>
      </c>
      <c r="L83" s="64" t="s">
        <v>930</v>
      </c>
      <c r="M83" s="64">
        <f t="shared" si="3"/>
        <v>42</v>
      </c>
      <c r="N83" s="55" t="str">
        <f t="shared" si="4"/>
        <v>F0465-U0465-költségmegosztó 42</v>
      </c>
    </row>
    <row r="84" spans="1:14" ht="15" x14ac:dyDescent="0.2">
      <c r="A84" s="67" t="s">
        <v>1534</v>
      </c>
      <c r="B84" s="67" t="s">
        <v>1535</v>
      </c>
      <c r="C84" s="68" t="s">
        <v>1265</v>
      </c>
      <c r="D84" s="68"/>
      <c r="E84" s="68" t="s">
        <v>1578</v>
      </c>
      <c r="F84" s="69">
        <v>519</v>
      </c>
      <c r="G84" s="68" t="s">
        <v>1267</v>
      </c>
      <c r="H84" s="69">
        <v>519</v>
      </c>
      <c r="I84" s="68" t="s">
        <v>1267</v>
      </c>
      <c r="J84" s="68">
        <v>0</v>
      </c>
      <c r="K84" s="64" t="s">
        <v>929</v>
      </c>
      <c r="L84" s="64" t="s">
        <v>930</v>
      </c>
      <c r="M84" s="64">
        <f t="shared" si="3"/>
        <v>43</v>
      </c>
      <c r="N84" s="55" t="str">
        <f t="shared" si="4"/>
        <v>F0465-U0465-költségmegosztó 43</v>
      </c>
    </row>
    <row r="85" spans="1:14" ht="15" x14ac:dyDescent="0.2">
      <c r="A85" s="67" t="s">
        <v>1534</v>
      </c>
      <c r="B85" s="67" t="s">
        <v>1535</v>
      </c>
      <c r="C85" s="68" t="s">
        <v>1265</v>
      </c>
      <c r="D85" s="68"/>
      <c r="E85" s="68" t="s">
        <v>1579</v>
      </c>
      <c r="F85" s="69">
        <v>419</v>
      </c>
      <c r="G85" s="68" t="s">
        <v>1267</v>
      </c>
      <c r="H85" s="69">
        <v>419</v>
      </c>
      <c r="I85" s="68" t="s">
        <v>1267</v>
      </c>
      <c r="J85" s="68">
        <v>0</v>
      </c>
      <c r="K85" s="64" t="s">
        <v>929</v>
      </c>
      <c r="L85" s="64" t="s">
        <v>930</v>
      </c>
      <c r="M85" s="64">
        <f t="shared" si="3"/>
        <v>44</v>
      </c>
      <c r="N85" s="55" t="str">
        <f t="shared" si="4"/>
        <v>F0465-U0465-költségmegosztó 44</v>
      </c>
    </row>
    <row r="86" spans="1:14" ht="15" x14ac:dyDescent="0.2">
      <c r="A86" s="67" t="s">
        <v>1534</v>
      </c>
      <c r="B86" s="67" t="s">
        <v>1535</v>
      </c>
      <c r="C86" s="68" t="s">
        <v>1265</v>
      </c>
      <c r="D86" s="68"/>
      <c r="E86" s="68" t="s">
        <v>1580</v>
      </c>
      <c r="F86" s="69">
        <v>8</v>
      </c>
      <c r="G86" s="68" t="s">
        <v>1267</v>
      </c>
      <c r="H86" s="69">
        <v>8</v>
      </c>
      <c r="I86" s="68" t="s">
        <v>1267</v>
      </c>
      <c r="J86" s="68">
        <v>0</v>
      </c>
      <c r="K86" s="64" t="s">
        <v>929</v>
      </c>
      <c r="L86" s="64" t="s">
        <v>930</v>
      </c>
      <c r="M86" s="64">
        <f t="shared" si="3"/>
        <v>45</v>
      </c>
      <c r="N86" s="55" t="str">
        <f t="shared" si="4"/>
        <v>F0465-U0465-költségmegosztó 45</v>
      </c>
    </row>
    <row r="87" spans="1:14" ht="15" x14ac:dyDescent="0.2">
      <c r="A87" s="67" t="s">
        <v>1534</v>
      </c>
      <c r="B87" s="67" t="s">
        <v>1535</v>
      </c>
      <c r="C87" s="68" t="s">
        <v>1265</v>
      </c>
      <c r="D87" s="68"/>
      <c r="E87" s="68" t="s">
        <v>1581</v>
      </c>
      <c r="F87" s="69">
        <v>591</v>
      </c>
      <c r="G87" s="68" t="s">
        <v>1267</v>
      </c>
      <c r="H87" s="69">
        <v>591</v>
      </c>
      <c r="I87" s="68" t="s">
        <v>1267</v>
      </c>
      <c r="J87" s="68">
        <v>0</v>
      </c>
      <c r="K87" s="64" t="s">
        <v>929</v>
      </c>
      <c r="L87" s="64" t="s">
        <v>930</v>
      </c>
      <c r="M87" s="64">
        <f t="shared" si="3"/>
        <v>46</v>
      </c>
      <c r="N87" s="55" t="str">
        <f t="shared" si="4"/>
        <v>F0465-U0465-költségmegosztó 46</v>
      </c>
    </row>
    <row r="88" spans="1:14" ht="15" x14ac:dyDescent="0.2">
      <c r="A88" s="67" t="s">
        <v>1534</v>
      </c>
      <c r="B88" s="67" t="s">
        <v>1535</v>
      </c>
      <c r="C88" s="68" t="s">
        <v>1265</v>
      </c>
      <c r="D88" s="68"/>
      <c r="E88" s="68" t="s">
        <v>1582</v>
      </c>
      <c r="F88" s="69">
        <v>274</v>
      </c>
      <c r="G88" s="68" t="s">
        <v>1267</v>
      </c>
      <c r="H88" s="69">
        <v>287</v>
      </c>
      <c r="I88" s="68" t="s">
        <v>1267</v>
      </c>
      <c r="J88" s="68">
        <v>13</v>
      </c>
      <c r="K88" s="64" t="s">
        <v>929</v>
      </c>
      <c r="L88" s="64" t="s">
        <v>930</v>
      </c>
      <c r="M88" s="64">
        <f t="shared" si="3"/>
        <v>47</v>
      </c>
      <c r="N88" s="55" t="str">
        <f t="shared" si="4"/>
        <v>F0465-U0465-költségmegosztó 47</v>
      </c>
    </row>
    <row r="89" spans="1:14" ht="15" x14ac:dyDescent="0.2">
      <c r="A89" s="67" t="s">
        <v>1534</v>
      </c>
      <c r="B89" s="67" t="s">
        <v>1535</v>
      </c>
      <c r="C89" s="68" t="s">
        <v>1265</v>
      </c>
      <c r="D89" s="68"/>
      <c r="E89" s="68" t="s">
        <v>1583</v>
      </c>
      <c r="F89" s="69">
        <v>684</v>
      </c>
      <c r="G89" s="68" t="s">
        <v>1267</v>
      </c>
      <c r="H89" s="69">
        <v>684</v>
      </c>
      <c r="I89" s="68" t="s">
        <v>1267</v>
      </c>
      <c r="J89" s="68">
        <v>0</v>
      </c>
      <c r="K89" s="64" t="s">
        <v>929</v>
      </c>
      <c r="L89" s="64" t="s">
        <v>930</v>
      </c>
      <c r="M89" s="64">
        <f t="shared" si="3"/>
        <v>48</v>
      </c>
      <c r="N89" s="55" t="str">
        <f t="shared" si="4"/>
        <v>F0465-U0465-költségmegosztó 48</v>
      </c>
    </row>
    <row r="90" spans="1:14" ht="15" x14ac:dyDescent="0.2">
      <c r="A90" s="67" t="s">
        <v>1534</v>
      </c>
      <c r="B90" s="67" t="s">
        <v>1535</v>
      </c>
      <c r="C90" s="68" t="s">
        <v>1265</v>
      </c>
      <c r="D90" s="68"/>
      <c r="E90" s="68" t="s">
        <v>1584</v>
      </c>
      <c r="F90" s="69">
        <v>344</v>
      </c>
      <c r="G90" s="68" t="s">
        <v>1267</v>
      </c>
      <c r="H90" s="69">
        <v>344</v>
      </c>
      <c r="I90" s="68" t="s">
        <v>1267</v>
      </c>
      <c r="J90" s="68">
        <v>0</v>
      </c>
      <c r="K90" s="64" t="s">
        <v>929</v>
      </c>
      <c r="L90" s="64" t="s">
        <v>930</v>
      </c>
      <c r="M90" s="64">
        <f t="shared" si="3"/>
        <v>49</v>
      </c>
      <c r="N90" s="55" t="str">
        <f t="shared" si="4"/>
        <v>F0465-U0465-költségmegosztó 49</v>
      </c>
    </row>
    <row r="91" spans="1:14" ht="15" x14ac:dyDescent="0.2">
      <c r="A91" s="67" t="s">
        <v>1534</v>
      </c>
      <c r="B91" s="67" t="s">
        <v>1535</v>
      </c>
      <c r="C91" s="68" t="s">
        <v>1265</v>
      </c>
      <c r="D91" s="68"/>
      <c r="E91" s="68" t="s">
        <v>1585</v>
      </c>
      <c r="F91" s="69">
        <v>317</v>
      </c>
      <c r="G91" s="68" t="s">
        <v>1267</v>
      </c>
      <c r="H91" s="69">
        <v>317</v>
      </c>
      <c r="I91" s="68" t="s">
        <v>1267</v>
      </c>
      <c r="J91" s="68">
        <v>0</v>
      </c>
      <c r="K91" s="64" t="s">
        <v>929</v>
      </c>
      <c r="L91" s="64" t="s">
        <v>930</v>
      </c>
      <c r="M91" s="64">
        <f t="shared" si="3"/>
        <v>50</v>
      </c>
      <c r="N91" s="55" t="str">
        <f t="shared" si="4"/>
        <v>F0465-U0465-költségmegosztó 50</v>
      </c>
    </row>
    <row r="92" spans="1:14" ht="15" x14ac:dyDescent="0.2">
      <c r="A92" s="67" t="s">
        <v>1534</v>
      </c>
      <c r="B92" s="67" t="s">
        <v>1535</v>
      </c>
      <c r="C92" s="68" t="s">
        <v>1265</v>
      </c>
      <c r="D92" s="68"/>
      <c r="E92" s="68" t="s">
        <v>1586</v>
      </c>
      <c r="F92" s="69">
        <v>768</v>
      </c>
      <c r="G92" s="68" t="s">
        <v>1267</v>
      </c>
      <c r="H92" s="69">
        <v>768</v>
      </c>
      <c r="I92" s="68" t="s">
        <v>1267</v>
      </c>
      <c r="J92" s="68">
        <v>0</v>
      </c>
      <c r="K92" s="64" t="s">
        <v>929</v>
      </c>
      <c r="L92" s="64" t="s">
        <v>930</v>
      </c>
      <c r="M92" s="64">
        <f t="shared" si="3"/>
        <v>51</v>
      </c>
      <c r="N92" s="55" t="str">
        <f t="shared" si="4"/>
        <v>F0465-U0465-költségmegosztó 51</v>
      </c>
    </row>
    <row r="93" spans="1:14" ht="15" x14ac:dyDescent="0.2">
      <c r="A93" s="67" t="s">
        <v>1534</v>
      </c>
      <c r="B93" s="67" t="s">
        <v>1535</v>
      </c>
      <c r="C93" s="68" t="s">
        <v>1265</v>
      </c>
      <c r="D93" s="68"/>
      <c r="E93" s="68" t="s">
        <v>1587</v>
      </c>
      <c r="F93" s="69">
        <v>132</v>
      </c>
      <c r="G93" s="68" t="s">
        <v>1267</v>
      </c>
      <c r="H93" s="69">
        <v>133</v>
      </c>
      <c r="I93" s="68" t="s">
        <v>1267</v>
      </c>
      <c r="J93" s="68">
        <v>1</v>
      </c>
      <c r="K93" s="64" t="s">
        <v>929</v>
      </c>
      <c r="L93" s="64" t="s">
        <v>930</v>
      </c>
      <c r="M93" s="64">
        <f t="shared" si="3"/>
        <v>52</v>
      </c>
      <c r="N93" s="55" t="str">
        <f t="shared" si="4"/>
        <v>F0465-U0465-költségmegosztó 52</v>
      </c>
    </row>
    <row r="94" spans="1:14" ht="15" x14ac:dyDescent="0.2">
      <c r="A94" s="67" t="s">
        <v>1534</v>
      </c>
      <c r="B94" s="67" t="s">
        <v>1535</v>
      </c>
      <c r="C94" s="68" t="s">
        <v>1265</v>
      </c>
      <c r="D94" s="68"/>
      <c r="E94" s="68" t="s">
        <v>1588</v>
      </c>
      <c r="F94" s="69">
        <v>345</v>
      </c>
      <c r="G94" s="68" t="s">
        <v>1267</v>
      </c>
      <c r="H94" s="69">
        <v>345</v>
      </c>
      <c r="I94" s="68" t="s">
        <v>1267</v>
      </c>
      <c r="J94" s="68">
        <v>0</v>
      </c>
      <c r="K94" s="64" t="s">
        <v>929</v>
      </c>
      <c r="L94" s="64" t="s">
        <v>930</v>
      </c>
      <c r="M94" s="64">
        <f t="shared" si="3"/>
        <v>53</v>
      </c>
      <c r="N94" s="55" t="str">
        <f t="shared" si="4"/>
        <v>F0465-U0465-költségmegosztó 53</v>
      </c>
    </row>
    <row r="95" spans="1:14" ht="15" x14ac:dyDescent="0.2">
      <c r="A95" s="67" t="s">
        <v>1534</v>
      </c>
      <c r="B95" s="67" t="s">
        <v>1535</v>
      </c>
      <c r="C95" s="68" t="s">
        <v>1265</v>
      </c>
      <c r="D95" s="68"/>
      <c r="E95" s="68" t="s">
        <v>1589</v>
      </c>
      <c r="F95" s="69">
        <v>60</v>
      </c>
      <c r="G95" s="68" t="s">
        <v>1267</v>
      </c>
      <c r="H95" s="69">
        <v>60</v>
      </c>
      <c r="I95" s="68" t="s">
        <v>1267</v>
      </c>
      <c r="J95" s="68">
        <v>0</v>
      </c>
      <c r="K95" s="64" t="s">
        <v>929</v>
      </c>
      <c r="L95" s="64" t="s">
        <v>930</v>
      </c>
      <c r="M95" s="64">
        <f t="shared" si="3"/>
        <v>54</v>
      </c>
      <c r="N95" s="55" t="str">
        <f t="shared" si="4"/>
        <v>F0465-U0465-költségmegosztó 54</v>
      </c>
    </row>
    <row r="96" spans="1:14" ht="15" x14ac:dyDescent="0.2">
      <c r="A96" s="67" t="s">
        <v>1534</v>
      </c>
      <c r="B96" s="67" t="s">
        <v>1535</v>
      </c>
      <c r="C96" s="68" t="s">
        <v>1265</v>
      </c>
      <c r="D96" s="68"/>
      <c r="E96" s="68" t="s">
        <v>1590</v>
      </c>
      <c r="F96" s="69">
        <v>585</v>
      </c>
      <c r="G96" s="68" t="s">
        <v>1267</v>
      </c>
      <c r="H96" s="69">
        <v>585</v>
      </c>
      <c r="I96" s="68" t="s">
        <v>1267</v>
      </c>
      <c r="J96" s="68">
        <v>0</v>
      </c>
      <c r="K96" s="64" t="s">
        <v>929</v>
      </c>
      <c r="L96" s="64" t="s">
        <v>930</v>
      </c>
      <c r="M96" s="64">
        <f t="shared" si="3"/>
        <v>55</v>
      </c>
      <c r="N96" s="55" t="str">
        <f t="shared" si="4"/>
        <v>F0465-U0465-költségmegosztó 55</v>
      </c>
    </row>
    <row r="97" spans="1:14" ht="15" x14ac:dyDescent="0.2">
      <c r="A97" s="67" t="s">
        <v>1534</v>
      </c>
      <c r="B97" s="67" t="s">
        <v>1535</v>
      </c>
      <c r="C97" s="68" t="s">
        <v>1265</v>
      </c>
      <c r="D97" s="68"/>
      <c r="E97" s="68" t="s">
        <v>1591</v>
      </c>
      <c r="F97" s="69">
        <v>322</v>
      </c>
      <c r="G97" s="68" t="s">
        <v>1267</v>
      </c>
      <c r="H97" s="69">
        <v>344</v>
      </c>
      <c r="I97" s="68" t="s">
        <v>1267</v>
      </c>
      <c r="J97" s="68">
        <v>22</v>
      </c>
      <c r="K97" s="64" t="s">
        <v>929</v>
      </c>
      <c r="L97" s="64" t="s">
        <v>930</v>
      </c>
      <c r="M97" s="64">
        <f t="shared" si="3"/>
        <v>56</v>
      </c>
      <c r="N97" s="55" t="str">
        <f t="shared" si="4"/>
        <v>F0465-U0465-költségmegosztó 56</v>
      </c>
    </row>
    <row r="98" spans="1:14" ht="15" x14ac:dyDescent="0.2">
      <c r="A98" s="67" t="s">
        <v>1534</v>
      </c>
      <c r="B98" s="67" t="s">
        <v>1535</v>
      </c>
      <c r="C98" s="68" t="s">
        <v>1265</v>
      </c>
      <c r="D98" s="68"/>
      <c r="E98" s="68" t="s">
        <v>1592</v>
      </c>
      <c r="F98" s="69">
        <v>579</v>
      </c>
      <c r="G98" s="68" t="s">
        <v>1267</v>
      </c>
      <c r="H98" s="69">
        <v>579</v>
      </c>
      <c r="I98" s="68" t="s">
        <v>1267</v>
      </c>
      <c r="J98" s="68">
        <v>0</v>
      </c>
      <c r="K98" s="64" t="s">
        <v>929</v>
      </c>
      <c r="L98" s="64" t="s">
        <v>930</v>
      </c>
      <c r="M98" s="64">
        <f t="shared" si="3"/>
        <v>57</v>
      </c>
      <c r="N98" s="55" t="str">
        <f t="shared" si="4"/>
        <v>F0465-U0465-költségmegosztó 57</v>
      </c>
    </row>
    <row r="99" spans="1:14" ht="15" x14ac:dyDescent="0.2">
      <c r="A99" s="67" t="s">
        <v>1534</v>
      </c>
      <c r="B99" s="67" t="s">
        <v>1535</v>
      </c>
      <c r="C99" s="68" t="s">
        <v>1265</v>
      </c>
      <c r="D99" s="68"/>
      <c r="E99" s="68" t="s">
        <v>1593</v>
      </c>
      <c r="F99" s="69">
        <v>42</v>
      </c>
      <c r="G99" s="68" t="s">
        <v>1267</v>
      </c>
      <c r="H99" s="69">
        <v>42</v>
      </c>
      <c r="I99" s="68" t="s">
        <v>1267</v>
      </c>
      <c r="J99" s="68">
        <v>0</v>
      </c>
      <c r="K99" s="64" t="s">
        <v>929</v>
      </c>
      <c r="L99" s="64" t="s">
        <v>930</v>
      </c>
      <c r="M99" s="64">
        <f t="shared" ref="M99:M130" si="5">IF(K99=K98,M98+1,1)</f>
        <v>58</v>
      </c>
      <c r="N99" s="55" t="str">
        <f t="shared" si="4"/>
        <v>F0465-U0465-költségmegosztó 58</v>
      </c>
    </row>
    <row r="100" spans="1:14" ht="15" x14ac:dyDescent="0.2">
      <c r="A100" s="67" t="s">
        <v>1534</v>
      </c>
      <c r="B100" s="67" t="s">
        <v>1535</v>
      </c>
      <c r="C100" s="68" t="s">
        <v>1265</v>
      </c>
      <c r="D100" s="68"/>
      <c r="E100" s="68" t="s">
        <v>1594</v>
      </c>
      <c r="F100" s="69">
        <v>259</v>
      </c>
      <c r="G100" s="68" t="s">
        <v>1267</v>
      </c>
      <c r="H100" s="69">
        <v>259</v>
      </c>
      <c r="I100" s="68" t="s">
        <v>1267</v>
      </c>
      <c r="J100" s="68">
        <v>0</v>
      </c>
      <c r="K100" s="64" t="s">
        <v>929</v>
      </c>
      <c r="L100" s="64" t="s">
        <v>930</v>
      </c>
      <c r="M100" s="64">
        <f t="shared" si="5"/>
        <v>59</v>
      </c>
      <c r="N100" s="55" t="str">
        <f t="shared" si="4"/>
        <v>F0465-U0465-költségmegosztó 59</v>
      </c>
    </row>
    <row r="101" spans="1:14" ht="15" x14ac:dyDescent="0.2">
      <c r="A101" s="67" t="s">
        <v>1534</v>
      </c>
      <c r="B101" s="67" t="s">
        <v>1535</v>
      </c>
      <c r="C101" s="68" t="s">
        <v>1265</v>
      </c>
      <c r="D101" s="68"/>
      <c r="E101" s="68" t="s">
        <v>1595</v>
      </c>
      <c r="F101" s="69">
        <v>680</v>
      </c>
      <c r="G101" s="68" t="s">
        <v>1267</v>
      </c>
      <c r="H101" s="69">
        <v>708</v>
      </c>
      <c r="I101" s="68" t="s">
        <v>1267</v>
      </c>
      <c r="J101" s="68">
        <v>28</v>
      </c>
      <c r="K101" s="64" t="s">
        <v>929</v>
      </c>
      <c r="L101" s="64" t="s">
        <v>930</v>
      </c>
      <c r="M101" s="64">
        <f t="shared" si="5"/>
        <v>60</v>
      </c>
      <c r="N101" s="55" t="str">
        <f t="shared" si="4"/>
        <v>F0465-U0465-költségmegosztó 60</v>
      </c>
    </row>
    <row r="102" spans="1:14" ht="15" x14ac:dyDescent="0.2">
      <c r="A102" s="67" t="s">
        <v>1534</v>
      </c>
      <c r="B102" s="67" t="s">
        <v>1535</v>
      </c>
      <c r="C102" s="68" t="s">
        <v>1265</v>
      </c>
      <c r="D102" s="68"/>
      <c r="E102" s="68" t="s">
        <v>1596</v>
      </c>
      <c r="F102" s="69">
        <v>365</v>
      </c>
      <c r="G102" s="68" t="s">
        <v>1267</v>
      </c>
      <c r="H102" s="69">
        <v>365</v>
      </c>
      <c r="I102" s="68" t="s">
        <v>1267</v>
      </c>
      <c r="J102" s="68">
        <v>0</v>
      </c>
      <c r="K102" s="64" t="s">
        <v>929</v>
      </c>
      <c r="L102" s="64" t="s">
        <v>930</v>
      </c>
      <c r="M102" s="64">
        <f t="shared" si="5"/>
        <v>61</v>
      </c>
      <c r="N102" s="55" t="str">
        <f t="shared" si="4"/>
        <v>F0465-U0465-költségmegosztó 61</v>
      </c>
    </row>
    <row r="103" spans="1:14" ht="15" x14ac:dyDescent="0.2">
      <c r="A103" s="67" t="s">
        <v>1534</v>
      </c>
      <c r="B103" s="67" t="s">
        <v>1535</v>
      </c>
      <c r="C103" s="68" t="s">
        <v>1265</v>
      </c>
      <c r="D103" s="68"/>
      <c r="E103" s="68" t="s">
        <v>1597</v>
      </c>
      <c r="F103" s="69">
        <v>703</v>
      </c>
      <c r="G103" s="68" t="s">
        <v>1267</v>
      </c>
      <c r="H103" s="69">
        <v>703</v>
      </c>
      <c r="I103" s="68" t="s">
        <v>1267</v>
      </c>
      <c r="J103" s="68">
        <v>0</v>
      </c>
      <c r="K103" s="64" t="s">
        <v>929</v>
      </c>
      <c r="L103" s="64" t="s">
        <v>930</v>
      </c>
      <c r="M103" s="64">
        <f t="shared" si="5"/>
        <v>62</v>
      </c>
      <c r="N103" s="55" t="str">
        <f t="shared" si="4"/>
        <v>F0465-U0465-költségmegosztó 62</v>
      </c>
    </row>
    <row r="104" spans="1:14" ht="15" x14ac:dyDescent="0.2">
      <c r="A104" s="67" t="s">
        <v>1534</v>
      </c>
      <c r="B104" s="67" t="s">
        <v>1535</v>
      </c>
      <c r="C104" s="68" t="s">
        <v>1265</v>
      </c>
      <c r="D104" s="68"/>
      <c r="E104" s="68" t="s">
        <v>1598</v>
      </c>
      <c r="F104" s="69">
        <v>606</v>
      </c>
      <c r="G104" s="68" t="s">
        <v>1267</v>
      </c>
      <c r="H104" s="69">
        <v>606</v>
      </c>
      <c r="I104" s="68" t="s">
        <v>1267</v>
      </c>
      <c r="J104" s="68">
        <v>0</v>
      </c>
      <c r="K104" s="64" t="s">
        <v>929</v>
      </c>
      <c r="L104" s="64" t="s">
        <v>930</v>
      </c>
      <c r="M104" s="64">
        <f t="shared" si="5"/>
        <v>63</v>
      </c>
      <c r="N104" s="55" t="str">
        <f t="shared" si="4"/>
        <v>F0465-U0465-költségmegosztó 63</v>
      </c>
    </row>
    <row r="105" spans="1:14" ht="15" x14ac:dyDescent="0.2">
      <c r="A105" s="67" t="s">
        <v>1534</v>
      </c>
      <c r="B105" s="67" t="s">
        <v>1535</v>
      </c>
      <c r="C105" s="68" t="s">
        <v>1265</v>
      </c>
      <c r="D105" s="68"/>
      <c r="E105" s="68" t="s">
        <v>1599</v>
      </c>
      <c r="F105" s="69">
        <v>307</v>
      </c>
      <c r="G105" s="68" t="s">
        <v>1267</v>
      </c>
      <c r="H105" s="69">
        <v>307</v>
      </c>
      <c r="I105" s="68" t="s">
        <v>1267</v>
      </c>
      <c r="J105" s="68">
        <v>0</v>
      </c>
      <c r="K105" s="64" t="s">
        <v>929</v>
      </c>
      <c r="L105" s="64" t="s">
        <v>930</v>
      </c>
      <c r="M105" s="64">
        <f t="shared" si="5"/>
        <v>64</v>
      </c>
      <c r="N105" s="55" t="str">
        <f t="shared" si="4"/>
        <v>F0465-U0465-költségmegosztó 64</v>
      </c>
    </row>
    <row r="106" spans="1:14" ht="15" x14ac:dyDescent="0.2">
      <c r="A106" s="67" t="s">
        <v>1534</v>
      </c>
      <c r="B106" s="67" t="s">
        <v>1535</v>
      </c>
      <c r="C106" s="68" t="s">
        <v>1265</v>
      </c>
      <c r="D106" s="68"/>
      <c r="E106" s="68" t="s">
        <v>1600</v>
      </c>
      <c r="F106" s="69">
        <v>672</v>
      </c>
      <c r="G106" s="68" t="s">
        <v>1267</v>
      </c>
      <c r="H106" s="69">
        <v>672</v>
      </c>
      <c r="I106" s="68" t="s">
        <v>1267</v>
      </c>
      <c r="J106" s="68">
        <v>0</v>
      </c>
      <c r="K106" s="64" t="s">
        <v>929</v>
      </c>
      <c r="L106" s="64" t="s">
        <v>930</v>
      </c>
      <c r="M106" s="64">
        <f t="shared" si="5"/>
        <v>65</v>
      </c>
      <c r="N106" s="55" t="str">
        <f t="shared" si="4"/>
        <v>F0465-U0465-költségmegosztó 65</v>
      </c>
    </row>
    <row r="107" spans="1:14" ht="15" x14ac:dyDescent="0.2">
      <c r="A107" s="67" t="s">
        <v>1601</v>
      </c>
      <c r="B107" s="67" t="s">
        <v>1602</v>
      </c>
      <c r="C107" s="68" t="s">
        <v>1265</v>
      </c>
      <c r="D107" s="68"/>
      <c r="E107" s="68" t="s">
        <v>1603</v>
      </c>
      <c r="F107" s="69">
        <v>0</v>
      </c>
      <c r="G107" s="68" t="s">
        <v>1267</v>
      </c>
      <c r="H107" s="69">
        <v>0</v>
      </c>
      <c r="I107" s="68" t="s">
        <v>1267</v>
      </c>
      <c r="J107" s="68">
        <v>0</v>
      </c>
      <c r="K107" s="64" t="s">
        <v>931</v>
      </c>
      <c r="L107" s="64" t="s">
        <v>932</v>
      </c>
      <c r="M107" s="64">
        <f t="shared" si="5"/>
        <v>1</v>
      </c>
      <c r="N107" s="55" t="str">
        <f t="shared" si="4"/>
        <v>F0467-U0933-költségmegosztó 1</v>
      </c>
    </row>
    <row r="108" spans="1:14" ht="15" x14ac:dyDescent="0.2">
      <c r="A108" s="67" t="s">
        <v>1601</v>
      </c>
      <c r="B108" s="67" t="s">
        <v>1602</v>
      </c>
      <c r="C108" s="68" t="s">
        <v>1265</v>
      </c>
      <c r="D108" s="68"/>
      <c r="E108" s="68" t="s">
        <v>1604</v>
      </c>
      <c r="F108" s="69">
        <v>404</v>
      </c>
      <c r="G108" s="68" t="s">
        <v>1267</v>
      </c>
      <c r="H108" s="69">
        <v>404</v>
      </c>
      <c r="I108" s="68" t="s">
        <v>1267</v>
      </c>
      <c r="J108" s="68">
        <v>0</v>
      </c>
      <c r="K108" s="64" t="s">
        <v>931</v>
      </c>
      <c r="L108" s="64" t="s">
        <v>932</v>
      </c>
      <c r="M108" s="64">
        <f t="shared" si="5"/>
        <v>2</v>
      </c>
      <c r="N108" s="55" t="str">
        <f t="shared" si="4"/>
        <v>F0467-U0933-költségmegosztó 2</v>
      </c>
    </row>
    <row r="109" spans="1:14" ht="15" x14ac:dyDescent="0.2">
      <c r="A109" s="67" t="s">
        <v>1601</v>
      </c>
      <c r="B109" s="67" t="s">
        <v>1602</v>
      </c>
      <c r="C109" s="68" t="s">
        <v>1265</v>
      </c>
      <c r="D109" s="68"/>
      <c r="E109" s="68" t="s">
        <v>1605</v>
      </c>
      <c r="F109" s="69">
        <v>285</v>
      </c>
      <c r="G109" s="68" t="s">
        <v>1267</v>
      </c>
      <c r="H109" s="69">
        <v>285</v>
      </c>
      <c r="I109" s="68" t="s">
        <v>1267</v>
      </c>
      <c r="J109" s="68">
        <v>0</v>
      </c>
      <c r="K109" s="64" t="s">
        <v>931</v>
      </c>
      <c r="L109" s="64" t="s">
        <v>932</v>
      </c>
      <c r="M109" s="64">
        <f t="shared" si="5"/>
        <v>3</v>
      </c>
      <c r="N109" s="55" t="str">
        <f t="shared" si="4"/>
        <v>F0467-U0933-költségmegosztó 3</v>
      </c>
    </row>
    <row r="110" spans="1:14" ht="15" x14ac:dyDescent="0.2">
      <c r="A110" s="67" t="s">
        <v>1601</v>
      </c>
      <c r="B110" s="67" t="s">
        <v>1602</v>
      </c>
      <c r="C110" s="68" t="s">
        <v>1265</v>
      </c>
      <c r="D110" s="68"/>
      <c r="E110" s="68" t="s">
        <v>1606</v>
      </c>
      <c r="F110" s="69">
        <v>127</v>
      </c>
      <c r="G110" s="68" t="s">
        <v>1267</v>
      </c>
      <c r="H110" s="69">
        <v>127</v>
      </c>
      <c r="I110" s="68" t="s">
        <v>1267</v>
      </c>
      <c r="J110" s="68">
        <v>0</v>
      </c>
      <c r="K110" s="64" t="s">
        <v>931</v>
      </c>
      <c r="L110" s="64" t="s">
        <v>932</v>
      </c>
      <c r="M110" s="64">
        <f t="shared" si="5"/>
        <v>4</v>
      </c>
      <c r="N110" s="55" t="str">
        <f t="shared" si="4"/>
        <v>F0467-U0933-költségmegosztó 4</v>
      </c>
    </row>
    <row r="111" spans="1:14" ht="15" x14ac:dyDescent="0.2">
      <c r="A111" s="67" t="s">
        <v>1601</v>
      </c>
      <c r="B111" s="67" t="s">
        <v>1602</v>
      </c>
      <c r="C111" s="68" t="s">
        <v>1265</v>
      </c>
      <c r="D111" s="68"/>
      <c r="E111" s="68" t="s">
        <v>1607</v>
      </c>
      <c r="F111" s="69">
        <v>40</v>
      </c>
      <c r="G111" s="68" t="s">
        <v>1267</v>
      </c>
      <c r="H111" s="69">
        <v>40</v>
      </c>
      <c r="I111" s="68" t="s">
        <v>1267</v>
      </c>
      <c r="J111" s="68">
        <v>0</v>
      </c>
      <c r="K111" s="64" t="s">
        <v>931</v>
      </c>
      <c r="L111" s="64" t="s">
        <v>932</v>
      </c>
      <c r="M111" s="64">
        <f t="shared" si="5"/>
        <v>5</v>
      </c>
      <c r="N111" s="55" t="str">
        <f t="shared" si="4"/>
        <v>F0467-U0933-költségmegosztó 5</v>
      </c>
    </row>
    <row r="112" spans="1:14" ht="15" x14ac:dyDescent="0.2">
      <c r="A112" s="67" t="s">
        <v>1601</v>
      </c>
      <c r="B112" s="67" t="s">
        <v>1602</v>
      </c>
      <c r="C112" s="68" t="s">
        <v>1265</v>
      </c>
      <c r="D112" s="68"/>
      <c r="E112" s="68" t="s">
        <v>1608</v>
      </c>
      <c r="F112" s="69">
        <v>683</v>
      </c>
      <c r="G112" s="68" t="s">
        <v>1267</v>
      </c>
      <c r="H112" s="69">
        <v>683</v>
      </c>
      <c r="I112" s="68" t="s">
        <v>1267</v>
      </c>
      <c r="J112" s="68">
        <v>0</v>
      </c>
      <c r="K112" s="64" t="s">
        <v>931</v>
      </c>
      <c r="L112" s="64" t="s">
        <v>932</v>
      </c>
      <c r="M112" s="64">
        <f t="shared" si="5"/>
        <v>6</v>
      </c>
      <c r="N112" s="55" t="str">
        <f t="shared" si="4"/>
        <v>F0467-U0933-költségmegosztó 6</v>
      </c>
    </row>
    <row r="113" spans="1:14" ht="15" x14ac:dyDescent="0.2">
      <c r="A113" s="67" t="s">
        <v>1601</v>
      </c>
      <c r="B113" s="67" t="s">
        <v>1602</v>
      </c>
      <c r="C113" s="68" t="s">
        <v>1265</v>
      </c>
      <c r="D113" s="68"/>
      <c r="E113" s="68" t="s">
        <v>1609</v>
      </c>
      <c r="F113" s="69">
        <v>0</v>
      </c>
      <c r="G113" s="68" t="s">
        <v>1267</v>
      </c>
      <c r="H113" s="69">
        <v>0</v>
      </c>
      <c r="I113" s="68" t="s">
        <v>1267</v>
      </c>
      <c r="J113" s="68">
        <v>0</v>
      </c>
      <c r="K113" s="64" t="s">
        <v>931</v>
      </c>
      <c r="L113" s="64" t="s">
        <v>932</v>
      </c>
      <c r="M113" s="64">
        <f t="shared" si="5"/>
        <v>7</v>
      </c>
      <c r="N113" s="55" t="str">
        <f t="shared" si="4"/>
        <v>F0467-U0933-költségmegosztó 7</v>
      </c>
    </row>
    <row r="114" spans="1:14" ht="15" x14ac:dyDescent="0.2">
      <c r="A114" s="67" t="s">
        <v>1601</v>
      </c>
      <c r="B114" s="67" t="s">
        <v>1602</v>
      </c>
      <c r="C114" s="68" t="s">
        <v>1265</v>
      </c>
      <c r="D114" s="68"/>
      <c r="E114" s="68" t="s">
        <v>1610</v>
      </c>
      <c r="F114" s="69">
        <v>818</v>
      </c>
      <c r="G114" s="68" t="s">
        <v>1267</v>
      </c>
      <c r="H114" s="69">
        <v>818</v>
      </c>
      <c r="I114" s="68" t="s">
        <v>1267</v>
      </c>
      <c r="J114" s="68">
        <v>0</v>
      </c>
      <c r="K114" s="64" t="s">
        <v>931</v>
      </c>
      <c r="L114" s="64" t="s">
        <v>932</v>
      </c>
      <c r="M114" s="64">
        <f t="shared" si="5"/>
        <v>8</v>
      </c>
      <c r="N114" s="55" t="str">
        <f t="shared" si="4"/>
        <v>F0467-U0933-költségmegosztó 8</v>
      </c>
    </row>
    <row r="115" spans="1:14" ht="15" x14ac:dyDescent="0.2">
      <c r="A115" s="67" t="s">
        <v>1601</v>
      </c>
      <c r="B115" s="67" t="s">
        <v>1602</v>
      </c>
      <c r="C115" s="68" t="s">
        <v>1265</v>
      </c>
      <c r="D115" s="68"/>
      <c r="E115" s="68" t="s">
        <v>1611</v>
      </c>
      <c r="F115" s="69">
        <v>478</v>
      </c>
      <c r="G115" s="68" t="s">
        <v>1267</v>
      </c>
      <c r="H115" s="69">
        <v>478</v>
      </c>
      <c r="I115" s="68" t="s">
        <v>1267</v>
      </c>
      <c r="J115" s="68">
        <v>0</v>
      </c>
      <c r="K115" s="64" t="s">
        <v>931</v>
      </c>
      <c r="L115" s="64" t="s">
        <v>932</v>
      </c>
      <c r="M115" s="64">
        <f t="shared" si="5"/>
        <v>9</v>
      </c>
      <c r="N115" s="55" t="str">
        <f t="shared" si="4"/>
        <v>F0467-U0933-költségmegosztó 9</v>
      </c>
    </row>
    <row r="116" spans="1:14" ht="15" x14ac:dyDescent="0.2">
      <c r="A116" s="67" t="s">
        <v>1601</v>
      </c>
      <c r="B116" s="67" t="s">
        <v>1602</v>
      </c>
      <c r="C116" s="68" t="s">
        <v>1265</v>
      </c>
      <c r="D116" s="68"/>
      <c r="E116" s="68" t="s">
        <v>1612</v>
      </c>
      <c r="F116" s="69">
        <v>862</v>
      </c>
      <c r="G116" s="68" t="s">
        <v>1267</v>
      </c>
      <c r="H116" s="69">
        <v>862</v>
      </c>
      <c r="I116" s="68" t="s">
        <v>1267</v>
      </c>
      <c r="J116" s="68">
        <v>0</v>
      </c>
      <c r="K116" s="64" t="s">
        <v>931</v>
      </c>
      <c r="L116" s="64" t="s">
        <v>932</v>
      </c>
      <c r="M116" s="64">
        <f t="shared" si="5"/>
        <v>10</v>
      </c>
      <c r="N116" s="55" t="str">
        <f t="shared" si="4"/>
        <v>F0467-U0933-költségmegosztó 10</v>
      </c>
    </row>
    <row r="117" spans="1:14" ht="15" x14ac:dyDescent="0.2">
      <c r="A117" s="67" t="s">
        <v>1601</v>
      </c>
      <c r="B117" s="67" t="s">
        <v>1602</v>
      </c>
      <c r="C117" s="68" t="s">
        <v>1265</v>
      </c>
      <c r="D117" s="68"/>
      <c r="E117" s="68" t="s">
        <v>1613</v>
      </c>
      <c r="F117" s="69">
        <v>820</v>
      </c>
      <c r="G117" s="68" t="s">
        <v>1267</v>
      </c>
      <c r="H117" s="69">
        <v>820</v>
      </c>
      <c r="I117" s="68" t="s">
        <v>1267</v>
      </c>
      <c r="J117" s="68">
        <v>0</v>
      </c>
      <c r="K117" s="64" t="s">
        <v>931</v>
      </c>
      <c r="L117" s="64" t="s">
        <v>932</v>
      </c>
      <c r="M117" s="64">
        <f t="shared" si="5"/>
        <v>11</v>
      </c>
      <c r="N117" s="55" t="str">
        <f t="shared" si="4"/>
        <v>F0467-U0933-költségmegosztó 11</v>
      </c>
    </row>
    <row r="118" spans="1:14" ht="15" x14ac:dyDescent="0.2">
      <c r="A118" s="67" t="s">
        <v>1601</v>
      </c>
      <c r="B118" s="67" t="s">
        <v>1602</v>
      </c>
      <c r="C118" s="68" t="s">
        <v>1265</v>
      </c>
      <c r="D118" s="68"/>
      <c r="E118" s="68" t="s">
        <v>1614</v>
      </c>
      <c r="F118" s="69">
        <v>799</v>
      </c>
      <c r="G118" s="68" t="s">
        <v>1267</v>
      </c>
      <c r="H118" s="69">
        <v>799</v>
      </c>
      <c r="I118" s="68" t="s">
        <v>1267</v>
      </c>
      <c r="J118" s="68">
        <v>0</v>
      </c>
      <c r="K118" s="64" t="s">
        <v>931</v>
      </c>
      <c r="L118" s="64" t="s">
        <v>932</v>
      </c>
      <c r="M118" s="64">
        <f t="shared" si="5"/>
        <v>12</v>
      </c>
      <c r="N118" s="55" t="str">
        <f t="shared" si="4"/>
        <v>F0467-U0933-költségmegosztó 12</v>
      </c>
    </row>
    <row r="119" spans="1:14" ht="15" x14ac:dyDescent="0.2">
      <c r="A119" s="67" t="s">
        <v>1601</v>
      </c>
      <c r="B119" s="67" t="s">
        <v>1602</v>
      </c>
      <c r="C119" s="68" t="s">
        <v>1265</v>
      </c>
      <c r="D119" s="68"/>
      <c r="E119" s="68" t="s">
        <v>1615</v>
      </c>
      <c r="F119" s="69">
        <v>768</v>
      </c>
      <c r="G119" s="68" t="s">
        <v>1267</v>
      </c>
      <c r="H119" s="69">
        <v>768</v>
      </c>
      <c r="I119" s="68" t="s">
        <v>1267</v>
      </c>
      <c r="J119" s="68">
        <v>0</v>
      </c>
      <c r="K119" s="64" t="s">
        <v>931</v>
      </c>
      <c r="L119" s="64" t="s">
        <v>932</v>
      </c>
      <c r="M119" s="64">
        <f t="shared" si="5"/>
        <v>13</v>
      </c>
      <c r="N119" s="55" t="str">
        <f t="shared" si="4"/>
        <v>F0467-U0933-költségmegosztó 13</v>
      </c>
    </row>
    <row r="120" spans="1:14" ht="15" x14ac:dyDescent="0.2">
      <c r="A120" s="67" t="s">
        <v>1601</v>
      </c>
      <c r="B120" s="67" t="s">
        <v>1602</v>
      </c>
      <c r="C120" s="68" t="s">
        <v>1265</v>
      </c>
      <c r="D120" s="68"/>
      <c r="E120" s="68" t="s">
        <v>1616</v>
      </c>
      <c r="F120" s="69">
        <v>32</v>
      </c>
      <c r="G120" s="68" t="s">
        <v>1267</v>
      </c>
      <c r="H120" s="69">
        <v>32</v>
      </c>
      <c r="I120" s="68" t="s">
        <v>1267</v>
      </c>
      <c r="J120" s="68">
        <v>0</v>
      </c>
      <c r="K120" s="64" t="s">
        <v>931</v>
      </c>
      <c r="L120" s="64" t="s">
        <v>932</v>
      </c>
      <c r="M120" s="64">
        <f t="shared" si="5"/>
        <v>14</v>
      </c>
      <c r="N120" s="55" t="str">
        <f t="shared" si="4"/>
        <v>F0467-U0933-költségmegosztó 14</v>
      </c>
    </row>
    <row r="121" spans="1:14" ht="15" x14ac:dyDescent="0.2">
      <c r="A121" s="67" t="s">
        <v>1601</v>
      </c>
      <c r="B121" s="67" t="s">
        <v>1602</v>
      </c>
      <c r="C121" s="68" t="s">
        <v>1265</v>
      </c>
      <c r="D121" s="68"/>
      <c r="E121" s="68" t="s">
        <v>1617</v>
      </c>
      <c r="F121" s="69">
        <v>368</v>
      </c>
      <c r="G121" s="68" t="s">
        <v>1267</v>
      </c>
      <c r="H121" s="69">
        <v>368</v>
      </c>
      <c r="I121" s="68" t="s">
        <v>1267</v>
      </c>
      <c r="J121" s="68">
        <v>0</v>
      </c>
      <c r="K121" s="64" t="s">
        <v>931</v>
      </c>
      <c r="L121" s="64" t="s">
        <v>932</v>
      </c>
      <c r="M121" s="64">
        <f t="shared" si="5"/>
        <v>15</v>
      </c>
      <c r="N121" s="55" t="str">
        <f t="shared" si="4"/>
        <v>F0467-U0933-költségmegosztó 15</v>
      </c>
    </row>
    <row r="122" spans="1:14" ht="15" x14ac:dyDescent="0.2">
      <c r="A122" s="67" t="s">
        <v>1601</v>
      </c>
      <c r="B122" s="67" t="s">
        <v>1602</v>
      </c>
      <c r="C122" s="68" t="s">
        <v>1265</v>
      </c>
      <c r="D122" s="68"/>
      <c r="E122" s="68" t="s">
        <v>1618</v>
      </c>
      <c r="F122" s="69">
        <v>648</v>
      </c>
      <c r="G122" s="68" t="s">
        <v>1267</v>
      </c>
      <c r="H122" s="69">
        <v>650</v>
      </c>
      <c r="I122" s="68" t="s">
        <v>1267</v>
      </c>
      <c r="J122" s="68">
        <v>2</v>
      </c>
      <c r="K122" s="64" t="s">
        <v>931</v>
      </c>
      <c r="L122" s="64" t="s">
        <v>932</v>
      </c>
      <c r="M122" s="64">
        <f t="shared" si="5"/>
        <v>16</v>
      </c>
      <c r="N122" s="55" t="str">
        <f t="shared" si="4"/>
        <v>F0467-U0933-költségmegosztó 16</v>
      </c>
    </row>
    <row r="123" spans="1:14" ht="15" x14ac:dyDescent="0.2">
      <c r="A123" s="67" t="s">
        <v>1601</v>
      </c>
      <c r="B123" s="67" t="s">
        <v>1602</v>
      </c>
      <c r="C123" s="68" t="s">
        <v>1265</v>
      </c>
      <c r="D123" s="68"/>
      <c r="E123" s="68" t="s">
        <v>1619</v>
      </c>
      <c r="F123" s="69">
        <v>551</v>
      </c>
      <c r="G123" s="68" t="s">
        <v>1267</v>
      </c>
      <c r="H123" s="69">
        <v>551</v>
      </c>
      <c r="I123" s="68" t="s">
        <v>1267</v>
      </c>
      <c r="J123" s="68">
        <v>0</v>
      </c>
      <c r="K123" s="64" t="s">
        <v>931</v>
      </c>
      <c r="L123" s="64" t="s">
        <v>932</v>
      </c>
      <c r="M123" s="64">
        <f t="shared" si="5"/>
        <v>17</v>
      </c>
      <c r="N123" s="55" t="str">
        <f t="shared" si="4"/>
        <v>F0467-U0933-költségmegosztó 17</v>
      </c>
    </row>
    <row r="124" spans="1:14" ht="15" x14ac:dyDescent="0.2">
      <c r="A124" s="67" t="s">
        <v>1601</v>
      </c>
      <c r="B124" s="67" t="s">
        <v>1602</v>
      </c>
      <c r="C124" s="68" t="s">
        <v>1265</v>
      </c>
      <c r="D124" s="68"/>
      <c r="E124" s="68" t="s">
        <v>1620</v>
      </c>
      <c r="F124" s="69">
        <v>773</v>
      </c>
      <c r="G124" s="68" t="s">
        <v>1267</v>
      </c>
      <c r="H124" s="69">
        <v>773</v>
      </c>
      <c r="I124" s="68" t="s">
        <v>1267</v>
      </c>
      <c r="J124" s="68">
        <v>0</v>
      </c>
      <c r="K124" s="64" t="s">
        <v>931</v>
      </c>
      <c r="L124" s="64" t="s">
        <v>932</v>
      </c>
      <c r="M124" s="64">
        <f t="shared" si="5"/>
        <v>18</v>
      </c>
      <c r="N124" s="55" t="str">
        <f t="shared" si="4"/>
        <v>F0467-U0933-költségmegosztó 18</v>
      </c>
    </row>
    <row r="125" spans="1:14" ht="15" x14ac:dyDescent="0.2">
      <c r="A125" s="67" t="s">
        <v>1601</v>
      </c>
      <c r="B125" s="67" t="s">
        <v>1602</v>
      </c>
      <c r="C125" s="68" t="s">
        <v>1265</v>
      </c>
      <c r="D125" s="68"/>
      <c r="E125" s="68" t="s">
        <v>1621</v>
      </c>
      <c r="F125" s="69">
        <v>932</v>
      </c>
      <c r="G125" s="68" t="s">
        <v>1267</v>
      </c>
      <c r="H125" s="69">
        <v>932</v>
      </c>
      <c r="I125" s="68" t="s">
        <v>1267</v>
      </c>
      <c r="J125" s="68">
        <v>0</v>
      </c>
      <c r="K125" s="64" t="s">
        <v>931</v>
      </c>
      <c r="L125" s="64" t="s">
        <v>932</v>
      </c>
      <c r="M125" s="64">
        <f t="shared" si="5"/>
        <v>19</v>
      </c>
      <c r="N125" s="55" t="str">
        <f t="shared" si="4"/>
        <v>F0467-U0933-költségmegosztó 19</v>
      </c>
    </row>
    <row r="126" spans="1:14" ht="15" x14ac:dyDescent="0.2">
      <c r="A126" s="67" t="s">
        <v>1622</v>
      </c>
      <c r="B126" s="67" t="s">
        <v>1602</v>
      </c>
      <c r="C126" s="68" t="s">
        <v>1265</v>
      </c>
      <c r="D126" s="68"/>
      <c r="E126" s="68" t="s">
        <v>1623</v>
      </c>
      <c r="F126" s="69">
        <v>2</v>
      </c>
      <c r="G126" s="68" t="s">
        <v>1267</v>
      </c>
      <c r="H126" s="69">
        <v>2</v>
      </c>
      <c r="I126" s="68" t="s">
        <v>1267</v>
      </c>
      <c r="J126" s="68">
        <v>0</v>
      </c>
      <c r="K126" s="64" t="s">
        <v>933</v>
      </c>
      <c r="L126" s="64" t="s">
        <v>934</v>
      </c>
      <c r="M126" s="64">
        <f t="shared" si="5"/>
        <v>1</v>
      </c>
      <c r="N126" s="55" t="str">
        <f t="shared" si="4"/>
        <v>F0468-U0878-költségmegosztó 1</v>
      </c>
    </row>
    <row r="127" spans="1:14" ht="15" x14ac:dyDescent="0.2">
      <c r="A127" s="67" t="s">
        <v>1622</v>
      </c>
      <c r="B127" s="67" t="s">
        <v>1602</v>
      </c>
      <c r="C127" s="68" t="s">
        <v>1265</v>
      </c>
      <c r="D127" s="68"/>
      <c r="E127" s="68" t="s">
        <v>1624</v>
      </c>
      <c r="F127" s="69">
        <v>29</v>
      </c>
      <c r="G127" s="68" t="s">
        <v>1267</v>
      </c>
      <c r="H127" s="69">
        <v>32</v>
      </c>
      <c r="I127" s="68" t="s">
        <v>1267</v>
      </c>
      <c r="J127" s="68">
        <v>3</v>
      </c>
      <c r="K127" s="64" t="s">
        <v>933</v>
      </c>
      <c r="L127" s="64" t="s">
        <v>934</v>
      </c>
      <c r="M127" s="64">
        <f t="shared" si="5"/>
        <v>2</v>
      </c>
      <c r="N127" s="55" t="str">
        <f t="shared" si="4"/>
        <v>F0468-U0878-költségmegosztó 2</v>
      </c>
    </row>
    <row r="128" spans="1:14" ht="15" x14ac:dyDescent="0.2">
      <c r="A128" s="67" t="s">
        <v>1622</v>
      </c>
      <c r="B128" s="67" t="s">
        <v>1602</v>
      </c>
      <c r="C128" s="68" t="s">
        <v>1265</v>
      </c>
      <c r="D128" s="68"/>
      <c r="E128" s="68" t="s">
        <v>1625</v>
      </c>
      <c r="F128" s="69">
        <v>0</v>
      </c>
      <c r="G128" s="68" t="s">
        <v>1267</v>
      </c>
      <c r="H128" s="69">
        <v>0</v>
      </c>
      <c r="I128" s="68" t="s">
        <v>1267</v>
      </c>
      <c r="J128" s="68">
        <v>0</v>
      </c>
      <c r="K128" s="64" t="s">
        <v>933</v>
      </c>
      <c r="L128" s="64" t="s">
        <v>934</v>
      </c>
      <c r="M128" s="64">
        <f t="shared" si="5"/>
        <v>3</v>
      </c>
      <c r="N128" s="55" t="str">
        <f t="shared" si="4"/>
        <v>F0468-U0878-költségmegosztó 3</v>
      </c>
    </row>
    <row r="129" spans="1:14" ht="15" x14ac:dyDescent="0.2">
      <c r="A129" s="67" t="s">
        <v>1626</v>
      </c>
      <c r="B129" s="67" t="s">
        <v>1627</v>
      </c>
      <c r="C129" s="68" t="s">
        <v>1265</v>
      </c>
      <c r="D129" s="68"/>
      <c r="E129" s="68" t="s">
        <v>1628</v>
      </c>
      <c r="F129" s="69">
        <v>0</v>
      </c>
      <c r="G129" s="68" t="s">
        <v>1267</v>
      </c>
      <c r="H129" s="69">
        <v>0</v>
      </c>
      <c r="I129" s="68" t="s">
        <v>1267</v>
      </c>
      <c r="J129" s="68">
        <v>0</v>
      </c>
      <c r="K129" s="64" t="s">
        <v>935</v>
      </c>
      <c r="L129" s="64" t="s">
        <v>936</v>
      </c>
      <c r="M129" s="64">
        <f t="shared" si="5"/>
        <v>1</v>
      </c>
      <c r="N129" s="55" t="str">
        <f t="shared" si="4"/>
        <v>F0469-U0923-költségmegosztó 1</v>
      </c>
    </row>
    <row r="130" spans="1:14" ht="15" x14ac:dyDescent="0.2">
      <c r="A130" s="67" t="s">
        <v>1626</v>
      </c>
      <c r="B130" s="67" t="s">
        <v>1627</v>
      </c>
      <c r="C130" s="68" t="s">
        <v>1265</v>
      </c>
      <c r="D130" s="68"/>
      <c r="E130" s="68" t="s">
        <v>1629</v>
      </c>
      <c r="F130" s="69">
        <v>0</v>
      </c>
      <c r="G130" s="68" t="s">
        <v>1267</v>
      </c>
      <c r="H130" s="69">
        <v>0</v>
      </c>
      <c r="I130" s="68" t="s">
        <v>1267</v>
      </c>
      <c r="J130" s="68">
        <v>0</v>
      </c>
      <c r="K130" s="64" t="s">
        <v>935</v>
      </c>
      <c r="L130" s="64" t="s">
        <v>936</v>
      </c>
      <c r="M130" s="64">
        <f t="shared" si="5"/>
        <v>2</v>
      </c>
      <c r="N130" s="55" t="str">
        <f t="shared" si="4"/>
        <v>F0469-U0923-költségmegosztó 2</v>
      </c>
    </row>
    <row r="131" spans="1:14" ht="15" x14ac:dyDescent="0.2">
      <c r="A131" s="67" t="s">
        <v>1626</v>
      </c>
      <c r="B131" s="67" t="s">
        <v>1627</v>
      </c>
      <c r="C131" s="68" t="s">
        <v>1265</v>
      </c>
      <c r="D131" s="68"/>
      <c r="E131" s="68" t="s">
        <v>1630</v>
      </c>
      <c r="F131" s="69">
        <v>6</v>
      </c>
      <c r="G131" s="68" t="s">
        <v>1267</v>
      </c>
      <c r="H131" s="69">
        <v>22</v>
      </c>
      <c r="I131" s="68" t="s">
        <v>1267</v>
      </c>
      <c r="J131" s="68">
        <v>16</v>
      </c>
      <c r="K131" s="64" t="s">
        <v>935</v>
      </c>
      <c r="L131" s="64" t="s">
        <v>936</v>
      </c>
      <c r="M131" s="64">
        <f t="shared" ref="M131:M155" si="6">IF(K131=K130,M130+1,1)</f>
        <v>3</v>
      </c>
      <c r="N131" s="55" t="str">
        <f t="shared" si="4"/>
        <v>F0469-U0923-költségmegosztó 3</v>
      </c>
    </row>
    <row r="132" spans="1:14" ht="15" x14ac:dyDescent="0.2">
      <c r="A132" s="67" t="s">
        <v>1626</v>
      </c>
      <c r="B132" s="67" t="s">
        <v>1627</v>
      </c>
      <c r="C132" s="68" t="s">
        <v>1265</v>
      </c>
      <c r="D132" s="68"/>
      <c r="E132" s="68" t="s">
        <v>1631</v>
      </c>
      <c r="F132" s="69">
        <v>239</v>
      </c>
      <c r="G132" s="68" t="s">
        <v>1267</v>
      </c>
      <c r="H132" s="69">
        <v>239</v>
      </c>
      <c r="I132" s="68" t="s">
        <v>1267</v>
      </c>
      <c r="J132" s="68">
        <v>0</v>
      </c>
      <c r="K132" s="64" t="s">
        <v>935</v>
      </c>
      <c r="L132" s="64" t="s">
        <v>936</v>
      </c>
      <c r="M132" s="64">
        <f t="shared" si="6"/>
        <v>4</v>
      </c>
      <c r="N132" s="55" t="str">
        <f t="shared" ref="N132:N155" si="7">CONCATENATE(K132,"-",L132,"-","költségmegosztó ",M132)</f>
        <v>F0469-U0923-költségmegosztó 4</v>
      </c>
    </row>
    <row r="133" spans="1:14" ht="15" x14ac:dyDescent="0.2">
      <c r="A133" s="67" t="s">
        <v>1626</v>
      </c>
      <c r="B133" s="67" t="s">
        <v>1627</v>
      </c>
      <c r="C133" s="68" t="s">
        <v>1265</v>
      </c>
      <c r="D133" s="68"/>
      <c r="E133" s="68" t="s">
        <v>1632</v>
      </c>
      <c r="F133" s="69">
        <v>0</v>
      </c>
      <c r="G133" s="68" t="s">
        <v>1267</v>
      </c>
      <c r="H133" s="69">
        <v>1</v>
      </c>
      <c r="I133" s="68" t="s">
        <v>1267</v>
      </c>
      <c r="J133" s="68">
        <v>1</v>
      </c>
      <c r="K133" s="64" t="s">
        <v>935</v>
      </c>
      <c r="L133" s="64" t="s">
        <v>936</v>
      </c>
      <c r="M133" s="64">
        <f t="shared" si="6"/>
        <v>5</v>
      </c>
      <c r="N133" s="55" t="str">
        <f t="shared" si="7"/>
        <v>F0469-U0923-költségmegosztó 5</v>
      </c>
    </row>
    <row r="134" spans="1:14" ht="15" x14ac:dyDescent="0.2">
      <c r="A134" s="67" t="s">
        <v>1626</v>
      </c>
      <c r="B134" s="67" t="s">
        <v>1627</v>
      </c>
      <c r="C134" s="68" t="s">
        <v>1265</v>
      </c>
      <c r="D134" s="68"/>
      <c r="E134" s="68" t="s">
        <v>1633</v>
      </c>
      <c r="F134" s="69">
        <v>0</v>
      </c>
      <c r="G134" s="68" t="s">
        <v>1267</v>
      </c>
      <c r="H134" s="69">
        <v>2</v>
      </c>
      <c r="I134" s="68" t="s">
        <v>1267</v>
      </c>
      <c r="J134" s="68">
        <v>2</v>
      </c>
      <c r="K134" s="64" t="s">
        <v>935</v>
      </c>
      <c r="L134" s="64" t="s">
        <v>936</v>
      </c>
      <c r="M134" s="64">
        <f t="shared" si="6"/>
        <v>6</v>
      </c>
      <c r="N134" s="55" t="str">
        <f t="shared" si="7"/>
        <v>F0469-U0923-költségmegosztó 6</v>
      </c>
    </row>
    <row r="135" spans="1:14" ht="15" x14ac:dyDescent="0.2">
      <c r="A135" s="67" t="s">
        <v>1626</v>
      </c>
      <c r="B135" s="67" t="s">
        <v>1627</v>
      </c>
      <c r="C135" s="68" t="s">
        <v>1265</v>
      </c>
      <c r="D135" s="68"/>
      <c r="E135" s="68" t="s">
        <v>1634</v>
      </c>
      <c r="F135" s="69">
        <v>317</v>
      </c>
      <c r="G135" s="68" t="s">
        <v>1267</v>
      </c>
      <c r="H135" s="69">
        <v>317</v>
      </c>
      <c r="I135" s="68" t="s">
        <v>1267</v>
      </c>
      <c r="J135" s="68">
        <v>0</v>
      </c>
      <c r="K135" s="64" t="s">
        <v>935</v>
      </c>
      <c r="L135" s="64" t="s">
        <v>936</v>
      </c>
      <c r="M135" s="64">
        <f t="shared" si="6"/>
        <v>7</v>
      </c>
      <c r="N135" s="55" t="str">
        <f t="shared" si="7"/>
        <v>F0469-U0923-költségmegosztó 7</v>
      </c>
    </row>
    <row r="136" spans="1:14" ht="15" x14ac:dyDescent="0.2">
      <c r="A136" s="67" t="s">
        <v>1626</v>
      </c>
      <c r="B136" s="67" t="s">
        <v>1627</v>
      </c>
      <c r="C136" s="68" t="s">
        <v>1265</v>
      </c>
      <c r="D136" s="68"/>
      <c r="E136" s="68" t="s">
        <v>1635</v>
      </c>
      <c r="F136" s="69">
        <v>0</v>
      </c>
      <c r="G136" s="68" t="s">
        <v>1267</v>
      </c>
      <c r="H136" s="69">
        <v>0</v>
      </c>
      <c r="I136" s="68" t="s">
        <v>1267</v>
      </c>
      <c r="J136" s="68">
        <v>0</v>
      </c>
      <c r="K136" s="64" t="s">
        <v>935</v>
      </c>
      <c r="L136" s="64" t="s">
        <v>936</v>
      </c>
      <c r="M136" s="64">
        <f t="shared" si="6"/>
        <v>8</v>
      </c>
      <c r="N136" s="55" t="str">
        <f t="shared" si="7"/>
        <v>F0469-U0923-költségmegosztó 8</v>
      </c>
    </row>
    <row r="137" spans="1:14" ht="15" x14ac:dyDescent="0.2">
      <c r="A137" s="67" t="s">
        <v>1626</v>
      </c>
      <c r="B137" s="67" t="s">
        <v>1627</v>
      </c>
      <c r="C137" s="68" t="s">
        <v>1265</v>
      </c>
      <c r="D137" s="68"/>
      <c r="E137" s="68" t="s">
        <v>1636</v>
      </c>
      <c r="F137" s="69">
        <v>0</v>
      </c>
      <c r="G137" s="68" t="s">
        <v>1267</v>
      </c>
      <c r="H137" s="69">
        <v>0</v>
      </c>
      <c r="I137" s="68" t="s">
        <v>1267</v>
      </c>
      <c r="J137" s="68">
        <v>0</v>
      </c>
      <c r="K137" s="64" t="s">
        <v>935</v>
      </c>
      <c r="L137" s="64" t="s">
        <v>936</v>
      </c>
      <c r="M137" s="64">
        <f t="shared" si="6"/>
        <v>9</v>
      </c>
      <c r="N137" s="55" t="str">
        <f t="shared" si="7"/>
        <v>F0469-U0923-költségmegosztó 9</v>
      </c>
    </row>
    <row r="138" spans="1:14" ht="15" x14ac:dyDescent="0.2">
      <c r="A138" s="67" t="s">
        <v>1637</v>
      </c>
      <c r="B138" s="67" t="s">
        <v>1638</v>
      </c>
      <c r="C138" s="68" t="s">
        <v>1265</v>
      </c>
      <c r="D138" s="68"/>
      <c r="E138" s="68" t="s">
        <v>1639</v>
      </c>
      <c r="F138" s="69">
        <v>755</v>
      </c>
      <c r="G138" s="68" t="s">
        <v>1267</v>
      </c>
      <c r="H138" s="69">
        <v>769</v>
      </c>
      <c r="I138" s="68" t="s">
        <v>1267</v>
      </c>
      <c r="J138" s="68">
        <v>14</v>
      </c>
      <c r="K138" s="64" t="s">
        <v>937</v>
      </c>
      <c r="L138" s="64" t="s">
        <v>938</v>
      </c>
      <c r="M138" s="64">
        <f t="shared" si="6"/>
        <v>1</v>
      </c>
      <c r="N138" s="55" t="str">
        <f t="shared" si="7"/>
        <v>F0470-U0470-költségmegosztó 1</v>
      </c>
    </row>
    <row r="139" spans="1:14" ht="15" x14ac:dyDescent="0.2">
      <c r="A139" s="67" t="s">
        <v>1637</v>
      </c>
      <c r="B139" s="67" t="s">
        <v>1638</v>
      </c>
      <c r="C139" s="68" t="s">
        <v>1265</v>
      </c>
      <c r="D139" s="68"/>
      <c r="E139" s="68" t="s">
        <v>1640</v>
      </c>
      <c r="F139" s="69">
        <v>879</v>
      </c>
      <c r="G139" s="68" t="s">
        <v>1267</v>
      </c>
      <c r="H139" s="69">
        <v>886</v>
      </c>
      <c r="I139" s="68" t="s">
        <v>1267</v>
      </c>
      <c r="J139" s="68">
        <v>7</v>
      </c>
      <c r="K139" s="64" t="s">
        <v>937</v>
      </c>
      <c r="L139" s="64" t="s">
        <v>938</v>
      </c>
      <c r="M139" s="64">
        <f t="shared" si="6"/>
        <v>2</v>
      </c>
      <c r="N139" s="55" t="str">
        <f t="shared" si="7"/>
        <v>F0470-U0470-költségmegosztó 2</v>
      </c>
    </row>
    <row r="140" spans="1:14" ht="15" x14ac:dyDescent="0.2">
      <c r="A140" s="67" t="s">
        <v>1637</v>
      </c>
      <c r="B140" s="67" t="s">
        <v>1638</v>
      </c>
      <c r="C140" s="68" t="s">
        <v>1265</v>
      </c>
      <c r="D140" s="68"/>
      <c r="E140" s="68" t="s">
        <v>1641</v>
      </c>
      <c r="F140" s="69">
        <v>30</v>
      </c>
      <c r="G140" s="68" t="s">
        <v>1267</v>
      </c>
      <c r="H140" s="69">
        <v>30</v>
      </c>
      <c r="I140" s="68" t="s">
        <v>1267</v>
      </c>
      <c r="J140" s="68">
        <v>0</v>
      </c>
      <c r="K140" s="64" t="s">
        <v>937</v>
      </c>
      <c r="L140" s="64" t="s">
        <v>938</v>
      </c>
      <c r="M140" s="64">
        <f t="shared" si="6"/>
        <v>3</v>
      </c>
      <c r="N140" s="55" t="str">
        <f t="shared" si="7"/>
        <v>F0470-U0470-költségmegosztó 3</v>
      </c>
    </row>
    <row r="141" spans="1:14" ht="15" x14ac:dyDescent="0.2">
      <c r="A141" s="67" t="s">
        <v>1637</v>
      </c>
      <c r="B141" s="67" t="s">
        <v>1638</v>
      </c>
      <c r="C141" s="68" t="s">
        <v>1265</v>
      </c>
      <c r="D141" s="68"/>
      <c r="E141" s="68" t="s">
        <v>1642</v>
      </c>
      <c r="F141" s="69">
        <v>664</v>
      </c>
      <c r="G141" s="68" t="s">
        <v>1267</v>
      </c>
      <c r="H141" s="69">
        <v>683</v>
      </c>
      <c r="I141" s="68" t="s">
        <v>1267</v>
      </c>
      <c r="J141" s="68">
        <v>19</v>
      </c>
      <c r="K141" s="64" t="s">
        <v>937</v>
      </c>
      <c r="L141" s="64" t="s">
        <v>938</v>
      </c>
      <c r="M141" s="64">
        <f t="shared" si="6"/>
        <v>4</v>
      </c>
      <c r="N141" s="55" t="str">
        <f t="shared" si="7"/>
        <v>F0470-U0470-költségmegosztó 4</v>
      </c>
    </row>
    <row r="142" spans="1:14" ht="15" x14ac:dyDescent="0.2">
      <c r="A142" s="67" t="s">
        <v>1637</v>
      </c>
      <c r="B142" s="67" t="s">
        <v>1638</v>
      </c>
      <c r="C142" s="68" t="s">
        <v>1265</v>
      </c>
      <c r="D142" s="68"/>
      <c r="E142" s="68" t="s">
        <v>1643</v>
      </c>
      <c r="F142" s="69">
        <v>739</v>
      </c>
      <c r="G142" s="68" t="s">
        <v>1267</v>
      </c>
      <c r="H142" s="69">
        <v>767</v>
      </c>
      <c r="I142" s="68" t="s">
        <v>1267</v>
      </c>
      <c r="J142" s="68">
        <v>28</v>
      </c>
      <c r="K142" s="64" t="s">
        <v>937</v>
      </c>
      <c r="L142" s="64" t="s">
        <v>938</v>
      </c>
      <c r="M142" s="64">
        <f t="shared" si="6"/>
        <v>5</v>
      </c>
      <c r="N142" s="55" t="str">
        <f t="shared" si="7"/>
        <v>F0470-U0470-költségmegosztó 5</v>
      </c>
    </row>
    <row r="143" spans="1:14" ht="15" x14ac:dyDescent="0.2">
      <c r="A143" s="67" t="s">
        <v>1637</v>
      </c>
      <c r="B143" s="67" t="s">
        <v>1638</v>
      </c>
      <c r="C143" s="68" t="s">
        <v>1265</v>
      </c>
      <c r="D143" s="68"/>
      <c r="E143" s="68" t="s">
        <v>1644</v>
      </c>
      <c r="F143" s="69">
        <v>887</v>
      </c>
      <c r="G143" s="68" t="s">
        <v>1267</v>
      </c>
      <c r="H143" s="69">
        <v>909</v>
      </c>
      <c r="I143" s="68" t="s">
        <v>1267</v>
      </c>
      <c r="J143" s="68">
        <v>22</v>
      </c>
      <c r="K143" s="64" t="s">
        <v>937</v>
      </c>
      <c r="L143" s="64" t="s">
        <v>938</v>
      </c>
      <c r="M143" s="64">
        <f t="shared" si="6"/>
        <v>6</v>
      </c>
      <c r="N143" s="55" t="str">
        <f t="shared" si="7"/>
        <v>F0470-U0470-költségmegosztó 6</v>
      </c>
    </row>
    <row r="144" spans="1:14" ht="15" x14ac:dyDescent="0.2">
      <c r="A144" s="67" t="s">
        <v>1637</v>
      </c>
      <c r="B144" s="67" t="s">
        <v>1638</v>
      </c>
      <c r="C144" s="68" t="s">
        <v>1265</v>
      </c>
      <c r="D144" s="68"/>
      <c r="E144" s="68" t="s">
        <v>1645</v>
      </c>
      <c r="F144" s="69">
        <v>1053</v>
      </c>
      <c r="G144" s="68" t="s">
        <v>1267</v>
      </c>
      <c r="H144" s="69">
        <v>1135</v>
      </c>
      <c r="I144" s="68" t="s">
        <v>1267</v>
      </c>
      <c r="J144" s="68">
        <v>82</v>
      </c>
      <c r="K144" s="64" t="s">
        <v>937</v>
      </c>
      <c r="L144" s="64" t="s">
        <v>938</v>
      </c>
      <c r="M144" s="64">
        <f t="shared" si="6"/>
        <v>7</v>
      </c>
      <c r="N144" s="55" t="str">
        <f t="shared" si="7"/>
        <v>F0470-U0470-költségmegosztó 7</v>
      </c>
    </row>
    <row r="145" spans="1:14" ht="15" x14ac:dyDescent="0.2">
      <c r="A145" s="67" t="s">
        <v>1637</v>
      </c>
      <c r="B145" s="67" t="s">
        <v>1638</v>
      </c>
      <c r="C145" s="68" t="s">
        <v>1265</v>
      </c>
      <c r="D145" s="68"/>
      <c r="E145" s="68" t="s">
        <v>1646</v>
      </c>
      <c r="F145" s="69">
        <v>961.99999999999989</v>
      </c>
      <c r="G145" s="68" t="s">
        <v>1267</v>
      </c>
      <c r="H145" s="69">
        <v>1004</v>
      </c>
      <c r="I145" s="68" t="s">
        <v>1267</v>
      </c>
      <c r="J145" s="68">
        <v>42</v>
      </c>
      <c r="K145" s="64" t="s">
        <v>937</v>
      </c>
      <c r="L145" s="64" t="s">
        <v>938</v>
      </c>
      <c r="M145" s="64">
        <f t="shared" si="6"/>
        <v>8</v>
      </c>
      <c r="N145" s="55" t="str">
        <f t="shared" si="7"/>
        <v>F0470-U0470-költségmegosztó 8</v>
      </c>
    </row>
    <row r="146" spans="1:14" ht="15" x14ac:dyDescent="0.2">
      <c r="A146" s="67" t="s">
        <v>1637</v>
      </c>
      <c r="B146" s="67" t="s">
        <v>1638</v>
      </c>
      <c r="C146" s="68" t="s">
        <v>1265</v>
      </c>
      <c r="D146" s="68"/>
      <c r="E146" s="68" t="s">
        <v>1647</v>
      </c>
      <c r="F146" s="69">
        <v>908</v>
      </c>
      <c r="G146" s="68" t="s">
        <v>1267</v>
      </c>
      <c r="H146" s="69">
        <v>914</v>
      </c>
      <c r="I146" s="68" t="s">
        <v>1267</v>
      </c>
      <c r="J146" s="68">
        <v>6</v>
      </c>
      <c r="K146" s="64" t="s">
        <v>937</v>
      </c>
      <c r="L146" s="64" t="s">
        <v>938</v>
      </c>
      <c r="M146" s="64">
        <f t="shared" si="6"/>
        <v>9</v>
      </c>
      <c r="N146" s="55" t="str">
        <f t="shared" si="7"/>
        <v>F0470-U0470-költségmegosztó 9</v>
      </c>
    </row>
    <row r="147" spans="1:14" ht="15" x14ac:dyDescent="0.2">
      <c r="A147" s="67" t="s">
        <v>1637</v>
      </c>
      <c r="B147" s="67" t="s">
        <v>1638</v>
      </c>
      <c r="C147" s="68" t="s">
        <v>1265</v>
      </c>
      <c r="D147" s="68"/>
      <c r="E147" s="68" t="s">
        <v>1648</v>
      </c>
      <c r="F147" s="69">
        <v>0</v>
      </c>
      <c r="G147" s="68" t="s">
        <v>1267</v>
      </c>
      <c r="H147" s="69">
        <v>0</v>
      </c>
      <c r="I147" s="68" t="s">
        <v>1267</v>
      </c>
      <c r="J147" s="68">
        <v>0</v>
      </c>
      <c r="K147" s="64" t="s">
        <v>937</v>
      </c>
      <c r="L147" s="64" t="s">
        <v>938</v>
      </c>
      <c r="M147" s="64">
        <f t="shared" si="6"/>
        <v>10</v>
      </c>
      <c r="N147" s="55" t="str">
        <f t="shared" si="7"/>
        <v>F0470-U0470-költségmegosztó 10</v>
      </c>
    </row>
    <row r="148" spans="1:14" ht="15" x14ac:dyDescent="0.2">
      <c r="A148" s="67" t="s">
        <v>1649</v>
      </c>
      <c r="B148" s="67" t="s">
        <v>1650</v>
      </c>
      <c r="C148" s="68" t="s">
        <v>1265</v>
      </c>
      <c r="D148" s="68"/>
      <c r="E148" s="68" t="s">
        <v>1651</v>
      </c>
      <c r="F148" s="69">
        <v>0</v>
      </c>
      <c r="G148" s="68" t="s">
        <v>1267</v>
      </c>
      <c r="H148" s="69">
        <v>0</v>
      </c>
      <c r="I148" s="68" t="s">
        <v>1267</v>
      </c>
      <c r="J148" s="68">
        <v>0</v>
      </c>
      <c r="K148" s="64" t="s">
        <v>939</v>
      </c>
      <c r="L148" s="64" t="s">
        <v>940</v>
      </c>
      <c r="M148" s="64">
        <f t="shared" si="6"/>
        <v>1</v>
      </c>
      <c r="N148" s="55" t="str">
        <f t="shared" si="7"/>
        <v>F0471-U1073-költségmegosztó 1</v>
      </c>
    </row>
    <row r="149" spans="1:14" ht="15" x14ac:dyDescent="0.2">
      <c r="A149" s="67" t="s">
        <v>1649</v>
      </c>
      <c r="B149" s="67" t="s">
        <v>1650</v>
      </c>
      <c r="C149" s="68" t="s">
        <v>1265</v>
      </c>
      <c r="D149" s="68"/>
      <c r="E149" s="68" t="s">
        <v>1652</v>
      </c>
      <c r="F149" s="69">
        <v>0</v>
      </c>
      <c r="G149" s="68" t="s">
        <v>1267</v>
      </c>
      <c r="H149" s="69">
        <v>0</v>
      </c>
      <c r="I149" s="68" t="s">
        <v>1267</v>
      </c>
      <c r="J149" s="68">
        <v>0</v>
      </c>
      <c r="K149" s="64" t="s">
        <v>939</v>
      </c>
      <c r="L149" s="64" t="s">
        <v>940</v>
      </c>
      <c r="M149" s="64">
        <f t="shared" si="6"/>
        <v>2</v>
      </c>
      <c r="N149" s="55" t="str">
        <f t="shared" si="7"/>
        <v>F0471-U1073-költségmegosztó 2</v>
      </c>
    </row>
    <row r="150" spans="1:14" ht="15" x14ac:dyDescent="0.2">
      <c r="A150" s="67" t="s">
        <v>1653</v>
      </c>
      <c r="B150" s="67" t="s">
        <v>1650</v>
      </c>
      <c r="C150" s="68" t="s">
        <v>1265</v>
      </c>
      <c r="D150" s="68"/>
      <c r="E150" s="68" t="s">
        <v>1654</v>
      </c>
      <c r="F150" s="69">
        <v>0</v>
      </c>
      <c r="G150" s="68" t="s">
        <v>1267</v>
      </c>
      <c r="H150" s="69">
        <v>0</v>
      </c>
      <c r="I150" s="68" t="s">
        <v>1267</v>
      </c>
      <c r="J150" s="68">
        <v>0</v>
      </c>
      <c r="K150" s="64" t="s">
        <v>939</v>
      </c>
      <c r="L150" s="64" t="s">
        <v>1656</v>
      </c>
      <c r="M150" s="64">
        <f t="shared" si="6"/>
        <v>3</v>
      </c>
      <c r="N150" s="55" t="str">
        <f t="shared" si="7"/>
        <v>F0471-U0037-költségmegosztó 3</v>
      </c>
    </row>
    <row r="151" spans="1:14" ht="15" x14ac:dyDescent="0.2">
      <c r="A151" s="67" t="s">
        <v>1653</v>
      </c>
      <c r="B151" s="67" t="s">
        <v>1650</v>
      </c>
      <c r="C151" s="68" t="s">
        <v>1265</v>
      </c>
      <c r="D151" s="68"/>
      <c r="E151" s="68" t="s">
        <v>1652</v>
      </c>
      <c r="F151" s="69">
        <v>0</v>
      </c>
      <c r="G151" s="68" t="s">
        <v>1267</v>
      </c>
      <c r="H151" s="69">
        <v>0</v>
      </c>
      <c r="I151" s="68" t="s">
        <v>1267</v>
      </c>
      <c r="J151" s="68">
        <v>0</v>
      </c>
      <c r="K151" s="64" t="s">
        <v>939</v>
      </c>
      <c r="L151" s="64" t="s">
        <v>1656</v>
      </c>
      <c r="M151" s="64">
        <f t="shared" si="6"/>
        <v>4</v>
      </c>
      <c r="N151" s="55" t="str">
        <f t="shared" si="7"/>
        <v>F0471-U0037-költségmegosztó 4</v>
      </c>
    </row>
    <row r="152" spans="1:14" ht="15" x14ac:dyDescent="0.2">
      <c r="A152" s="67" t="s">
        <v>1649</v>
      </c>
      <c r="B152" s="67" t="s">
        <v>1650</v>
      </c>
      <c r="C152" s="68" t="s">
        <v>1265</v>
      </c>
      <c r="D152" s="68"/>
      <c r="E152" s="68" t="s">
        <v>1655</v>
      </c>
      <c r="F152" s="69">
        <v>0</v>
      </c>
      <c r="G152" s="68" t="s">
        <v>1267</v>
      </c>
      <c r="H152" s="69">
        <v>0</v>
      </c>
      <c r="I152" s="68" t="s">
        <v>1267</v>
      </c>
      <c r="J152" s="68">
        <v>0</v>
      </c>
      <c r="K152" s="64" t="s">
        <v>939</v>
      </c>
      <c r="L152" s="64" t="s">
        <v>940</v>
      </c>
      <c r="M152" s="64">
        <f t="shared" si="6"/>
        <v>5</v>
      </c>
      <c r="N152" s="55" t="str">
        <f t="shared" si="7"/>
        <v>F0471-U1073-költségmegosztó 5</v>
      </c>
    </row>
    <row r="153" spans="1:14" ht="15" x14ac:dyDescent="0.2">
      <c r="A153" s="67" t="s">
        <v>1653</v>
      </c>
      <c r="B153" s="67" t="s">
        <v>1650</v>
      </c>
      <c r="C153" s="68" t="s">
        <v>1265</v>
      </c>
      <c r="D153" s="68"/>
      <c r="E153" s="68" t="s">
        <v>1651</v>
      </c>
      <c r="F153" s="69">
        <v>0</v>
      </c>
      <c r="G153" s="68" t="s">
        <v>1267</v>
      </c>
      <c r="H153" s="69">
        <v>0</v>
      </c>
      <c r="I153" s="68" t="s">
        <v>1267</v>
      </c>
      <c r="J153" s="68">
        <v>0</v>
      </c>
      <c r="K153" s="64" t="s">
        <v>939</v>
      </c>
      <c r="L153" s="64" t="s">
        <v>1656</v>
      </c>
      <c r="M153" s="64">
        <f t="shared" si="6"/>
        <v>6</v>
      </c>
      <c r="N153" s="55" t="str">
        <f t="shared" si="7"/>
        <v>F0471-U0037-költségmegosztó 6</v>
      </c>
    </row>
    <row r="154" spans="1:14" ht="15" x14ac:dyDescent="0.2">
      <c r="A154" s="67" t="s">
        <v>1653</v>
      </c>
      <c r="B154" s="67" t="s">
        <v>1650</v>
      </c>
      <c r="C154" s="68" t="s">
        <v>1265</v>
      </c>
      <c r="D154" s="68"/>
      <c r="E154" s="68" t="s">
        <v>1655</v>
      </c>
      <c r="F154" s="69">
        <v>0</v>
      </c>
      <c r="G154" s="68" t="s">
        <v>1267</v>
      </c>
      <c r="H154" s="69">
        <v>0</v>
      </c>
      <c r="I154" s="68" t="s">
        <v>1267</v>
      </c>
      <c r="J154" s="68">
        <v>0</v>
      </c>
      <c r="K154" s="64" t="s">
        <v>939</v>
      </c>
      <c r="L154" s="64" t="s">
        <v>1656</v>
      </c>
      <c r="M154" s="64">
        <f t="shared" si="6"/>
        <v>7</v>
      </c>
      <c r="N154" s="55" t="str">
        <f t="shared" si="7"/>
        <v>F0471-U0037-költségmegosztó 7</v>
      </c>
    </row>
    <row r="155" spans="1:14" ht="15" x14ac:dyDescent="0.2">
      <c r="A155" s="67" t="s">
        <v>1649</v>
      </c>
      <c r="B155" s="67" t="s">
        <v>1650</v>
      </c>
      <c r="C155" s="68" t="s">
        <v>1265</v>
      </c>
      <c r="D155" s="68"/>
      <c r="E155" s="68" t="s">
        <v>1654</v>
      </c>
      <c r="F155" s="69">
        <v>0</v>
      </c>
      <c r="G155" s="68" t="s">
        <v>1267</v>
      </c>
      <c r="H155" s="69">
        <v>0</v>
      </c>
      <c r="I155" s="68" t="s">
        <v>1267</v>
      </c>
      <c r="J155" s="68">
        <v>0</v>
      </c>
      <c r="K155" s="64" t="s">
        <v>939</v>
      </c>
      <c r="L155" s="64" t="s">
        <v>940</v>
      </c>
      <c r="M155" s="64">
        <f t="shared" si="6"/>
        <v>8</v>
      </c>
      <c r="N155" s="55" t="str">
        <f t="shared" si="7"/>
        <v>F0471-U1073-költségmegosztó 8</v>
      </c>
    </row>
  </sheetData>
  <pageMargins left="0" right="0" top="0" bottom="1.041732283464567E-2" header="0" footer="0"/>
  <pageSetup paperSize="9" orientation="landscape" horizontalDpi="0" verticalDpi="0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C57F-412A-4205-8118-14BFC660B502}">
  <dimension ref="A1:N34"/>
  <sheetViews>
    <sheetView showGridLines="0" workbookViewId="0">
      <selection activeCell="AC20" sqref="AC20"/>
    </sheetView>
  </sheetViews>
  <sheetFormatPr defaultRowHeight="12.75" x14ac:dyDescent="0.2"/>
  <cols>
    <col min="1" max="1" width="29.28515625" style="64" bestFit="1" customWidth="1"/>
    <col min="2" max="2" width="16.28515625" style="64" bestFit="1" customWidth="1"/>
    <col min="3" max="3" width="15.42578125" style="64" bestFit="1" customWidth="1"/>
    <col min="4" max="4" width="12.7109375" style="64" customWidth="1"/>
    <col min="5" max="5" width="10.28515625" style="64" bestFit="1" customWidth="1"/>
    <col min="6" max="6" width="14" style="64" bestFit="1" customWidth="1"/>
    <col min="7" max="7" width="12.140625" style="64" customWidth="1"/>
    <col min="8" max="8" width="15" style="64" bestFit="1" customWidth="1"/>
    <col min="9" max="9" width="12.140625" style="64" customWidth="1"/>
    <col min="10" max="10" width="8.85546875" style="64" bestFit="1" customWidth="1"/>
    <col min="11" max="11" width="6.5703125" style="64" customWidth="1"/>
    <col min="12" max="12" width="9.140625" style="64"/>
    <col min="14" max="255" width="9.140625" style="64"/>
    <col min="256" max="256" width="29.28515625" style="64" bestFit="1" customWidth="1"/>
    <col min="257" max="257" width="16.28515625" style="64" bestFit="1" customWidth="1"/>
    <col min="258" max="258" width="15.42578125" style="64" bestFit="1" customWidth="1"/>
    <col min="259" max="259" width="0" style="64" hidden="1" customWidth="1"/>
    <col min="260" max="260" width="10.28515625" style="64" bestFit="1" customWidth="1"/>
    <col min="261" max="261" width="14" style="64" bestFit="1" customWidth="1"/>
    <col min="262" max="262" width="0" style="64" hidden="1" customWidth="1"/>
    <col min="263" max="263" width="15" style="64" bestFit="1" customWidth="1"/>
    <col min="264" max="264" width="0" style="64" hidden="1" customWidth="1"/>
    <col min="265" max="265" width="8.85546875" style="64" bestFit="1" customWidth="1"/>
    <col min="266" max="266" width="10" style="64" bestFit="1" customWidth="1"/>
    <col min="267" max="267" width="0" style="64" hidden="1" customWidth="1"/>
    <col min="268" max="268" width="6.5703125" style="64" customWidth="1"/>
    <col min="269" max="511" width="9.140625" style="64"/>
    <col min="512" max="512" width="29.28515625" style="64" bestFit="1" customWidth="1"/>
    <col min="513" max="513" width="16.28515625" style="64" bestFit="1" customWidth="1"/>
    <col min="514" max="514" width="15.42578125" style="64" bestFit="1" customWidth="1"/>
    <col min="515" max="515" width="0" style="64" hidden="1" customWidth="1"/>
    <col min="516" max="516" width="10.28515625" style="64" bestFit="1" customWidth="1"/>
    <col min="517" max="517" width="14" style="64" bestFit="1" customWidth="1"/>
    <col min="518" max="518" width="0" style="64" hidden="1" customWidth="1"/>
    <col min="519" max="519" width="15" style="64" bestFit="1" customWidth="1"/>
    <col min="520" max="520" width="0" style="64" hidden="1" customWidth="1"/>
    <col min="521" max="521" width="8.85546875" style="64" bestFit="1" customWidth="1"/>
    <col min="522" max="522" width="10" style="64" bestFit="1" customWidth="1"/>
    <col min="523" max="523" width="0" style="64" hidden="1" customWidth="1"/>
    <col min="524" max="524" width="6.5703125" style="64" customWidth="1"/>
    <col min="525" max="767" width="9.140625" style="64"/>
    <col min="768" max="768" width="29.28515625" style="64" bestFit="1" customWidth="1"/>
    <col min="769" max="769" width="16.28515625" style="64" bestFit="1" customWidth="1"/>
    <col min="770" max="770" width="15.42578125" style="64" bestFit="1" customWidth="1"/>
    <col min="771" max="771" width="0" style="64" hidden="1" customWidth="1"/>
    <col min="772" max="772" width="10.28515625" style="64" bestFit="1" customWidth="1"/>
    <col min="773" max="773" width="14" style="64" bestFit="1" customWidth="1"/>
    <col min="774" max="774" width="0" style="64" hidden="1" customWidth="1"/>
    <col min="775" max="775" width="15" style="64" bestFit="1" customWidth="1"/>
    <col min="776" max="776" width="0" style="64" hidden="1" customWidth="1"/>
    <col min="777" max="777" width="8.85546875" style="64" bestFit="1" customWidth="1"/>
    <col min="778" max="778" width="10" style="64" bestFit="1" customWidth="1"/>
    <col min="779" max="779" width="0" style="64" hidden="1" customWidth="1"/>
    <col min="780" max="780" width="6.5703125" style="64" customWidth="1"/>
    <col min="781" max="1023" width="9.140625" style="64"/>
    <col min="1024" max="1024" width="29.28515625" style="64" bestFit="1" customWidth="1"/>
    <col min="1025" max="1025" width="16.28515625" style="64" bestFit="1" customWidth="1"/>
    <col min="1026" max="1026" width="15.42578125" style="64" bestFit="1" customWidth="1"/>
    <col min="1027" max="1027" width="0" style="64" hidden="1" customWidth="1"/>
    <col min="1028" max="1028" width="10.28515625" style="64" bestFit="1" customWidth="1"/>
    <col min="1029" max="1029" width="14" style="64" bestFit="1" customWidth="1"/>
    <col min="1030" max="1030" width="0" style="64" hidden="1" customWidth="1"/>
    <col min="1031" max="1031" width="15" style="64" bestFit="1" customWidth="1"/>
    <col min="1032" max="1032" width="0" style="64" hidden="1" customWidth="1"/>
    <col min="1033" max="1033" width="8.85546875" style="64" bestFit="1" customWidth="1"/>
    <col min="1034" max="1034" width="10" style="64" bestFit="1" customWidth="1"/>
    <col min="1035" max="1035" width="0" style="64" hidden="1" customWidth="1"/>
    <col min="1036" max="1036" width="6.5703125" style="64" customWidth="1"/>
    <col min="1037" max="1279" width="9.140625" style="64"/>
    <col min="1280" max="1280" width="29.28515625" style="64" bestFit="1" customWidth="1"/>
    <col min="1281" max="1281" width="16.28515625" style="64" bestFit="1" customWidth="1"/>
    <col min="1282" max="1282" width="15.42578125" style="64" bestFit="1" customWidth="1"/>
    <col min="1283" max="1283" width="0" style="64" hidden="1" customWidth="1"/>
    <col min="1284" max="1284" width="10.28515625" style="64" bestFit="1" customWidth="1"/>
    <col min="1285" max="1285" width="14" style="64" bestFit="1" customWidth="1"/>
    <col min="1286" max="1286" width="0" style="64" hidden="1" customWidth="1"/>
    <col min="1287" max="1287" width="15" style="64" bestFit="1" customWidth="1"/>
    <col min="1288" max="1288" width="0" style="64" hidden="1" customWidth="1"/>
    <col min="1289" max="1289" width="8.85546875" style="64" bestFit="1" customWidth="1"/>
    <col min="1290" max="1290" width="10" style="64" bestFit="1" customWidth="1"/>
    <col min="1291" max="1291" width="0" style="64" hidden="1" customWidth="1"/>
    <col min="1292" max="1292" width="6.5703125" style="64" customWidth="1"/>
    <col min="1293" max="1535" width="9.140625" style="64"/>
    <col min="1536" max="1536" width="29.28515625" style="64" bestFit="1" customWidth="1"/>
    <col min="1537" max="1537" width="16.28515625" style="64" bestFit="1" customWidth="1"/>
    <col min="1538" max="1538" width="15.42578125" style="64" bestFit="1" customWidth="1"/>
    <col min="1539" max="1539" width="0" style="64" hidden="1" customWidth="1"/>
    <col min="1540" max="1540" width="10.28515625" style="64" bestFit="1" customWidth="1"/>
    <col min="1541" max="1541" width="14" style="64" bestFit="1" customWidth="1"/>
    <col min="1542" max="1542" width="0" style="64" hidden="1" customWidth="1"/>
    <col min="1543" max="1543" width="15" style="64" bestFit="1" customWidth="1"/>
    <col min="1544" max="1544" width="0" style="64" hidden="1" customWidth="1"/>
    <col min="1545" max="1545" width="8.85546875" style="64" bestFit="1" customWidth="1"/>
    <col min="1546" max="1546" width="10" style="64" bestFit="1" customWidth="1"/>
    <col min="1547" max="1547" width="0" style="64" hidden="1" customWidth="1"/>
    <col min="1548" max="1548" width="6.5703125" style="64" customWidth="1"/>
    <col min="1549" max="1791" width="9.140625" style="64"/>
    <col min="1792" max="1792" width="29.28515625" style="64" bestFit="1" customWidth="1"/>
    <col min="1793" max="1793" width="16.28515625" style="64" bestFit="1" customWidth="1"/>
    <col min="1794" max="1794" width="15.42578125" style="64" bestFit="1" customWidth="1"/>
    <col min="1795" max="1795" width="0" style="64" hidden="1" customWidth="1"/>
    <col min="1796" max="1796" width="10.28515625" style="64" bestFit="1" customWidth="1"/>
    <col min="1797" max="1797" width="14" style="64" bestFit="1" customWidth="1"/>
    <col min="1798" max="1798" width="0" style="64" hidden="1" customWidth="1"/>
    <col min="1799" max="1799" width="15" style="64" bestFit="1" customWidth="1"/>
    <col min="1800" max="1800" width="0" style="64" hidden="1" customWidth="1"/>
    <col min="1801" max="1801" width="8.85546875" style="64" bestFit="1" customWidth="1"/>
    <col min="1802" max="1802" width="10" style="64" bestFit="1" customWidth="1"/>
    <col min="1803" max="1803" width="0" style="64" hidden="1" customWidth="1"/>
    <col min="1804" max="1804" width="6.5703125" style="64" customWidth="1"/>
    <col min="1805" max="2047" width="9.140625" style="64"/>
    <col min="2048" max="2048" width="29.28515625" style="64" bestFit="1" customWidth="1"/>
    <col min="2049" max="2049" width="16.28515625" style="64" bestFit="1" customWidth="1"/>
    <col min="2050" max="2050" width="15.42578125" style="64" bestFit="1" customWidth="1"/>
    <col min="2051" max="2051" width="0" style="64" hidden="1" customWidth="1"/>
    <col min="2052" max="2052" width="10.28515625" style="64" bestFit="1" customWidth="1"/>
    <col min="2053" max="2053" width="14" style="64" bestFit="1" customWidth="1"/>
    <col min="2054" max="2054" width="0" style="64" hidden="1" customWidth="1"/>
    <col min="2055" max="2055" width="15" style="64" bestFit="1" customWidth="1"/>
    <col min="2056" max="2056" width="0" style="64" hidden="1" customWidth="1"/>
    <col min="2057" max="2057" width="8.85546875" style="64" bestFit="1" customWidth="1"/>
    <col min="2058" max="2058" width="10" style="64" bestFit="1" customWidth="1"/>
    <col min="2059" max="2059" width="0" style="64" hidden="1" customWidth="1"/>
    <col min="2060" max="2060" width="6.5703125" style="64" customWidth="1"/>
    <col min="2061" max="2303" width="9.140625" style="64"/>
    <col min="2304" max="2304" width="29.28515625" style="64" bestFit="1" customWidth="1"/>
    <col min="2305" max="2305" width="16.28515625" style="64" bestFit="1" customWidth="1"/>
    <col min="2306" max="2306" width="15.42578125" style="64" bestFit="1" customWidth="1"/>
    <col min="2307" max="2307" width="0" style="64" hidden="1" customWidth="1"/>
    <col min="2308" max="2308" width="10.28515625" style="64" bestFit="1" customWidth="1"/>
    <col min="2309" max="2309" width="14" style="64" bestFit="1" customWidth="1"/>
    <col min="2310" max="2310" width="0" style="64" hidden="1" customWidth="1"/>
    <col min="2311" max="2311" width="15" style="64" bestFit="1" customWidth="1"/>
    <col min="2312" max="2312" width="0" style="64" hidden="1" customWidth="1"/>
    <col min="2313" max="2313" width="8.85546875" style="64" bestFit="1" customWidth="1"/>
    <col min="2314" max="2314" width="10" style="64" bestFit="1" customWidth="1"/>
    <col min="2315" max="2315" width="0" style="64" hidden="1" customWidth="1"/>
    <col min="2316" max="2316" width="6.5703125" style="64" customWidth="1"/>
    <col min="2317" max="2559" width="9.140625" style="64"/>
    <col min="2560" max="2560" width="29.28515625" style="64" bestFit="1" customWidth="1"/>
    <col min="2561" max="2561" width="16.28515625" style="64" bestFit="1" customWidth="1"/>
    <col min="2562" max="2562" width="15.42578125" style="64" bestFit="1" customWidth="1"/>
    <col min="2563" max="2563" width="0" style="64" hidden="1" customWidth="1"/>
    <col min="2564" max="2564" width="10.28515625" style="64" bestFit="1" customWidth="1"/>
    <col min="2565" max="2565" width="14" style="64" bestFit="1" customWidth="1"/>
    <col min="2566" max="2566" width="0" style="64" hidden="1" customWidth="1"/>
    <col min="2567" max="2567" width="15" style="64" bestFit="1" customWidth="1"/>
    <col min="2568" max="2568" width="0" style="64" hidden="1" customWidth="1"/>
    <col min="2569" max="2569" width="8.85546875" style="64" bestFit="1" customWidth="1"/>
    <col min="2570" max="2570" width="10" style="64" bestFit="1" customWidth="1"/>
    <col min="2571" max="2571" width="0" style="64" hidden="1" customWidth="1"/>
    <col min="2572" max="2572" width="6.5703125" style="64" customWidth="1"/>
    <col min="2573" max="2815" width="9.140625" style="64"/>
    <col min="2816" max="2816" width="29.28515625" style="64" bestFit="1" customWidth="1"/>
    <col min="2817" max="2817" width="16.28515625" style="64" bestFit="1" customWidth="1"/>
    <col min="2818" max="2818" width="15.42578125" style="64" bestFit="1" customWidth="1"/>
    <col min="2819" max="2819" width="0" style="64" hidden="1" customWidth="1"/>
    <col min="2820" max="2820" width="10.28515625" style="64" bestFit="1" customWidth="1"/>
    <col min="2821" max="2821" width="14" style="64" bestFit="1" customWidth="1"/>
    <col min="2822" max="2822" width="0" style="64" hidden="1" customWidth="1"/>
    <col min="2823" max="2823" width="15" style="64" bestFit="1" customWidth="1"/>
    <col min="2824" max="2824" width="0" style="64" hidden="1" customWidth="1"/>
    <col min="2825" max="2825" width="8.85546875" style="64" bestFit="1" customWidth="1"/>
    <col min="2826" max="2826" width="10" style="64" bestFit="1" customWidth="1"/>
    <col min="2827" max="2827" width="0" style="64" hidden="1" customWidth="1"/>
    <col min="2828" max="2828" width="6.5703125" style="64" customWidth="1"/>
    <col min="2829" max="3071" width="9.140625" style="64"/>
    <col min="3072" max="3072" width="29.28515625" style="64" bestFit="1" customWidth="1"/>
    <col min="3073" max="3073" width="16.28515625" style="64" bestFit="1" customWidth="1"/>
    <col min="3074" max="3074" width="15.42578125" style="64" bestFit="1" customWidth="1"/>
    <col min="3075" max="3075" width="0" style="64" hidden="1" customWidth="1"/>
    <col min="3076" max="3076" width="10.28515625" style="64" bestFit="1" customWidth="1"/>
    <col min="3077" max="3077" width="14" style="64" bestFit="1" customWidth="1"/>
    <col min="3078" max="3078" width="0" style="64" hidden="1" customWidth="1"/>
    <col min="3079" max="3079" width="15" style="64" bestFit="1" customWidth="1"/>
    <col min="3080" max="3080" width="0" style="64" hidden="1" customWidth="1"/>
    <col min="3081" max="3081" width="8.85546875" style="64" bestFit="1" customWidth="1"/>
    <col min="3082" max="3082" width="10" style="64" bestFit="1" customWidth="1"/>
    <col min="3083" max="3083" width="0" style="64" hidden="1" customWidth="1"/>
    <col min="3084" max="3084" width="6.5703125" style="64" customWidth="1"/>
    <col min="3085" max="3327" width="9.140625" style="64"/>
    <col min="3328" max="3328" width="29.28515625" style="64" bestFit="1" customWidth="1"/>
    <col min="3329" max="3329" width="16.28515625" style="64" bestFit="1" customWidth="1"/>
    <col min="3330" max="3330" width="15.42578125" style="64" bestFit="1" customWidth="1"/>
    <col min="3331" max="3331" width="0" style="64" hidden="1" customWidth="1"/>
    <col min="3332" max="3332" width="10.28515625" style="64" bestFit="1" customWidth="1"/>
    <col min="3333" max="3333" width="14" style="64" bestFit="1" customWidth="1"/>
    <col min="3334" max="3334" width="0" style="64" hidden="1" customWidth="1"/>
    <col min="3335" max="3335" width="15" style="64" bestFit="1" customWidth="1"/>
    <col min="3336" max="3336" width="0" style="64" hidden="1" customWidth="1"/>
    <col min="3337" max="3337" width="8.85546875" style="64" bestFit="1" customWidth="1"/>
    <col min="3338" max="3338" width="10" style="64" bestFit="1" customWidth="1"/>
    <col min="3339" max="3339" width="0" style="64" hidden="1" customWidth="1"/>
    <col min="3340" max="3340" width="6.5703125" style="64" customWidth="1"/>
    <col min="3341" max="3583" width="9.140625" style="64"/>
    <col min="3584" max="3584" width="29.28515625" style="64" bestFit="1" customWidth="1"/>
    <col min="3585" max="3585" width="16.28515625" style="64" bestFit="1" customWidth="1"/>
    <col min="3586" max="3586" width="15.42578125" style="64" bestFit="1" customWidth="1"/>
    <col min="3587" max="3587" width="0" style="64" hidden="1" customWidth="1"/>
    <col min="3588" max="3588" width="10.28515625" style="64" bestFit="1" customWidth="1"/>
    <col min="3589" max="3589" width="14" style="64" bestFit="1" customWidth="1"/>
    <col min="3590" max="3590" width="0" style="64" hidden="1" customWidth="1"/>
    <col min="3591" max="3591" width="15" style="64" bestFit="1" customWidth="1"/>
    <col min="3592" max="3592" width="0" style="64" hidden="1" customWidth="1"/>
    <col min="3593" max="3593" width="8.85546875" style="64" bestFit="1" customWidth="1"/>
    <col min="3594" max="3594" width="10" style="64" bestFit="1" customWidth="1"/>
    <col min="3595" max="3595" width="0" style="64" hidden="1" customWidth="1"/>
    <col min="3596" max="3596" width="6.5703125" style="64" customWidth="1"/>
    <col min="3597" max="3839" width="9.140625" style="64"/>
    <col min="3840" max="3840" width="29.28515625" style="64" bestFit="1" customWidth="1"/>
    <col min="3841" max="3841" width="16.28515625" style="64" bestFit="1" customWidth="1"/>
    <col min="3842" max="3842" width="15.42578125" style="64" bestFit="1" customWidth="1"/>
    <col min="3843" max="3843" width="0" style="64" hidden="1" customWidth="1"/>
    <col min="3844" max="3844" width="10.28515625" style="64" bestFit="1" customWidth="1"/>
    <col min="3845" max="3845" width="14" style="64" bestFit="1" customWidth="1"/>
    <col min="3846" max="3846" width="0" style="64" hidden="1" customWidth="1"/>
    <col min="3847" max="3847" width="15" style="64" bestFit="1" customWidth="1"/>
    <col min="3848" max="3848" width="0" style="64" hidden="1" customWidth="1"/>
    <col min="3849" max="3849" width="8.85546875" style="64" bestFit="1" customWidth="1"/>
    <col min="3850" max="3850" width="10" style="64" bestFit="1" customWidth="1"/>
    <col min="3851" max="3851" width="0" style="64" hidden="1" customWidth="1"/>
    <col min="3852" max="3852" width="6.5703125" style="64" customWidth="1"/>
    <col min="3853" max="4095" width="9.140625" style="64"/>
    <col min="4096" max="4096" width="29.28515625" style="64" bestFit="1" customWidth="1"/>
    <col min="4097" max="4097" width="16.28515625" style="64" bestFit="1" customWidth="1"/>
    <col min="4098" max="4098" width="15.42578125" style="64" bestFit="1" customWidth="1"/>
    <col min="4099" max="4099" width="0" style="64" hidden="1" customWidth="1"/>
    <col min="4100" max="4100" width="10.28515625" style="64" bestFit="1" customWidth="1"/>
    <col min="4101" max="4101" width="14" style="64" bestFit="1" customWidth="1"/>
    <col min="4102" max="4102" width="0" style="64" hidden="1" customWidth="1"/>
    <col min="4103" max="4103" width="15" style="64" bestFit="1" customWidth="1"/>
    <col min="4104" max="4104" width="0" style="64" hidden="1" customWidth="1"/>
    <col min="4105" max="4105" width="8.85546875" style="64" bestFit="1" customWidth="1"/>
    <col min="4106" max="4106" width="10" style="64" bestFit="1" customWidth="1"/>
    <col min="4107" max="4107" width="0" style="64" hidden="1" customWidth="1"/>
    <col min="4108" max="4108" width="6.5703125" style="64" customWidth="1"/>
    <col min="4109" max="4351" width="9.140625" style="64"/>
    <col min="4352" max="4352" width="29.28515625" style="64" bestFit="1" customWidth="1"/>
    <col min="4353" max="4353" width="16.28515625" style="64" bestFit="1" customWidth="1"/>
    <col min="4354" max="4354" width="15.42578125" style="64" bestFit="1" customWidth="1"/>
    <col min="4355" max="4355" width="0" style="64" hidden="1" customWidth="1"/>
    <col min="4356" max="4356" width="10.28515625" style="64" bestFit="1" customWidth="1"/>
    <col min="4357" max="4357" width="14" style="64" bestFit="1" customWidth="1"/>
    <col min="4358" max="4358" width="0" style="64" hidden="1" customWidth="1"/>
    <col min="4359" max="4359" width="15" style="64" bestFit="1" customWidth="1"/>
    <col min="4360" max="4360" width="0" style="64" hidden="1" customWidth="1"/>
    <col min="4361" max="4361" width="8.85546875" style="64" bestFit="1" customWidth="1"/>
    <col min="4362" max="4362" width="10" style="64" bestFit="1" customWidth="1"/>
    <col min="4363" max="4363" width="0" style="64" hidden="1" customWidth="1"/>
    <col min="4364" max="4364" width="6.5703125" style="64" customWidth="1"/>
    <col min="4365" max="4607" width="9.140625" style="64"/>
    <col min="4608" max="4608" width="29.28515625" style="64" bestFit="1" customWidth="1"/>
    <col min="4609" max="4609" width="16.28515625" style="64" bestFit="1" customWidth="1"/>
    <col min="4610" max="4610" width="15.42578125" style="64" bestFit="1" customWidth="1"/>
    <col min="4611" max="4611" width="0" style="64" hidden="1" customWidth="1"/>
    <col min="4612" max="4612" width="10.28515625" style="64" bestFit="1" customWidth="1"/>
    <col min="4613" max="4613" width="14" style="64" bestFit="1" customWidth="1"/>
    <col min="4614" max="4614" width="0" style="64" hidden="1" customWidth="1"/>
    <col min="4615" max="4615" width="15" style="64" bestFit="1" customWidth="1"/>
    <col min="4616" max="4616" width="0" style="64" hidden="1" customWidth="1"/>
    <col min="4617" max="4617" width="8.85546875" style="64" bestFit="1" customWidth="1"/>
    <col min="4618" max="4618" width="10" style="64" bestFit="1" customWidth="1"/>
    <col min="4619" max="4619" width="0" style="64" hidden="1" customWidth="1"/>
    <col min="4620" max="4620" width="6.5703125" style="64" customWidth="1"/>
    <col min="4621" max="4863" width="9.140625" style="64"/>
    <col min="4864" max="4864" width="29.28515625" style="64" bestFit="1" customWidth="1"/>
    <col min="4865" max="4865" width="16.28515625" style="64" bestFit="1" customWidth="1"/>
    <col min="4866" max="4866" width="15.42578125" style="64" bestFit="1" customWidth="1"/>
    <col min="4867" max="4867" width="0" style="64" hidden="1" customWidth="1"/>
    <col min="4868" max="4868" width="10.28515625" style="64" bestFit="1" customWidth="1"/>
    <col min="4869" max="4869" width="14" style="64" bestFit="1" customWidth="1"/>
    <col min="4870" max="4870" width="0" style="64" hidden="1" customWidth="1"/>
    <col min="4871" max="4871" width="15" style="64" bestFit="1" customWidth="1"/>
    <col min="4872" max="4872" width="0" style="64" hidden="1" customWidth="1"/>
    <col min="4873" max="4873" width="8.85546875" style="64" bestFit="1" customWidth="1"/>
    <col min="4874" max="4874" width="10" style="64" bestFit="1" customWidth="1"/>
    <col min="4875" max="4875" width="0" style="64" hidden="1" customWidth="1"/>
    <col min="4876" max="4876" width="6.5703125" style="64" customWidth="1"/>
    <col min="4877" max="5119" width="9.140625" style="64"/>
    <col min="5120" max="5120" width="29.28515625" style="64" bestFit="1" customWidth="1"/>
    <col min="5121" max="5121" width="16.28515625" style="64" bestFit="1" customWidth="1"/>
    <col min="5122" max="5122" width="15.42578125" style="64" bestFit="1" customWidth="1"/>
    <col min="5123" max="5123" width="0" style="64" hidden="1" customWidth="1"/>
    <col min="5124" max="5124" width="10.28515625" style="64" bestFit="1" customWidth="1"/>
    <col min="5125" max="5125" width="14" style="64" bestFit="1" customWidth="1"/>
    <col min="5126" max="5126" width="0" style="64" hidden="1" customWidth="1"/>
    <col min="5127" max="5127" width="15" style="64" bestFit="1" customWidth="1"/>
    <col min="5128" max="5128" width="0" style="64" hidden="1" customWidth="1"/>
    <col min="5129" max="5129" width="8.85546875" style="64" bestFit="1" customWidth="1"/>
    <col min="5130" max="5130" width="10" style="64" bestFit="1" customWidth="1"/>
    <col min="5131" max="5131" width="0" style="64" hidden="1" customWidth="1"/>
    <col min="5132" max="5132" width="6.5703125" style="64" customWidth="1"/>
    <col min="5133" max="5375" width="9.140625" style="64"/>
    <col min="5376" max="5376" width="29.28515625" style="64" bestFit="1" customWidth="1"/>
    <col min="5377" max="5377" width="16.28515625" style="64" bestFit="1" customWidth="1"/>
    <col min="5378" max="5378" width="15.42578125" style="64" bestFit="1" customWidth="1"/>
    <col min="5379" max="5379" width="0" style="64" hidden="1" customWidth="1"/>
    <col min="5380" max="5380" width="10.28515625" style="64" bestFit="1" customWidth="1"/>
    <col min="5381" max="5381" width="14" style="64" bestFit="1" customWidth="1"/>
    <col min="5382" max="5382" width="0" style="64" hidden="1" customWidth="1"/>
    <col min="5383" max="5383" width="15" style="64" bestFit="1" customWidth="1"/>
    <col min="5384" max="5384" width="0" style="64" hidden="1" customWidth="1"/>
    <col min="5385" max="5385" width="8.85546875" style="64" bestFit="1" customWidth="1"/>
    <col min="5386" max="5386" width="10" style="64" bestFit="1" customWidth="1"/>
    <col min="5387" max="5387" width="0" style="64" hidden="1" customWidth="1"/>
    <col min="5388" max="5388" width="6.5703125" style="64" customWidth="1"/>
    <col min="5389" max="5631" width="9.140625" style="64"/>
    <col min="5632" max="5632" width="29.28515625" style="64" bestFit="1" customWidth="1"/>
    <col min="5633" max="5633" width="16.28515625" style="64" bestFit="1" customWidth="1"/>
    <col min="5634" max="5634" width="15.42578125" style="64" bestFit="1" customWidth="1"/>
    <col min="5635" max="5635" width="0" style="64" hidden="1" customWidth="1"/>
    <col min="5636" max="5636" width="10.28515625" style="64" bestFit="1" customWidth="1"/>
    <col min="5637" max="5637" width="14" style="64" bestFit="1" customWidth="1"/>
    <col min="5638" max="5638" width="0" style="64" hidden="1" customWidth="1"/>
    <col min="5639" max="5639" width="15" style="64" bestFit="1" customWidth="1"/>
    <col min="5640" max="5640" width="0" style="64" hidden="1" customWidth="1"/>
    <col min="5641" max="5641" width="8.85546875" style="64" bestFit="1" customWidth="1"/>
    <col min="5642" max="5642" width="10" style="64" bestFit="1" customWidth="1"/>
    <col min="5643" max="5643" width="0" style="64" hidden="1" customWidth="1"/>
    <col min="5644" max="5644" width="6.5703125" style="64" customWidth="1"/>
    <col min="5645" max="5887" width="9.140625" style="64"/>
    <col min="5888" max="5888" width="29.28515625" style="64" bestFit="1" customWidth="1"/>
    <col min="5889" max="5889" width="16.28515625" style="64" bestFit="1" customWidth="1"/>
    <col min="5890" max="5890" width="15.42578125" style="64" bestFit="1" customWidth="1"/>
    <col min="5891" max="5891" width="0" style="64" hidden="1" customWidth="1"/>
    <col min="5892" max="5892" width="10.28515625" style="64" bestFit="1" customWidth="1"/>
    <col min="5893" max="5893" width="14" style="64" bestFit="1" customWidth="1"/>
    <col min="5894" max="5894" width="0" style="64" hidden="1" customWidth="1"/>
    <col min="5895" max="5895" width="15" style="64" bestFit="1" customWidth="1"/>
    <col min="5896" max="5896" width="0" style="64" hidden="1" customWidth="1"/>
    <col min="5897" max="5897" width="8.85546875" style="64" bestFit="1" customWidth="1"/>
    <col min="5898" max="5898" width="10" style="64" bestFit="1" customWidth="1"/>
    <col min="5899" max="5899" width="0" style="64" hidden="1" customWidth="1"/>
    <col min="5900" max="5900" width="6.5703125" style="64" customWidth="1"/>
    <col min="5901" max="6143" width="9.140625" style="64"/>
    <col min="6144" max="6144" width="29.28515625" style="64" bestFit="1" customWidth="1"/>
    <col min="6145" max="6145" width="16.28515625" style="64" bestFit="1" customWidth="1"/>
    <col min="6146" max="6146" width="15.42578125" style="64" bestFit="1" customWidth="1"/>
    <col min="6147" max="6147" width="0" style="64" hidden="1" customWidth="1"/>
    <col min="6148" max="6148" width="10.28515625" style="64" bestFit="1" customWidth="1"/>
    <col min="6149" max="6149" width="14" style="64" bestFit="1" customWidth="1"/>
    <col min="6150" max="6150" width="0" style="64" hidden="1" customWidth="1"/>
    <col min="6151" max="6151" width="15" style="64" bestFit="1" customWidth="1"/>
    <col min="6152" max="6152" width="0" style="64" hidden="1" customWidth="1"/>
    <col min="6153" max="6153" width="8.85546875" style="64" bestFit="1" customWidth="1"/>
    <col min="6154" max="6154" width="10" style="64" bestFit="1" customWidth="1"/>
    <col min="6155" max="6155" width="0" style="64" hidden="1" customWidth="1"/>
    <col min="6156" max="6156" width="6.5703125" style="64" customWidth="1"/>
    <col min="6157" max="6399" width="9.140625" style="64"/>
    <col min="6400" max="6400" width="29.28515625" style="64" bestFit="1" customWidth="1"/>
    <col min="6401" max="6401" width="16.28515625" style="64" bestFit="1" customWidth="1"/>
    <col min="6402" max="6402" width="15.42578125" style="64" bestFit="1" customWidth="1"/>
    <col min="6403" max="6403" width="0" style="64" hidden="1" customWidth="1"/>
    <col min="6404" max="6404" width="10.28515625" style="64" bestFit="1" customWidth="1"/>
    <col min="6405" max="6405" width="14" style="64" bestFit="1" customWidth="1"/>
    <col min="6406" max="6406" width="0" style="64" hidden="1" customWidth="1"/>
    <col min="6407" max="6407" width="15" style="64" bestFit="1" customWidth="1"/>
    <col min="6408" max="6408" width="0" style="64" hidden="1" customWidth="1"/>
    <col min="6409" max="6409" width="8.85546875" style="64" bestFit="1" customWidth="1"/>
    <col min="6410" max="6410" width="10" style="64" bestFit="1" customWidth="1"/>
    <col min="6411" max="6411" width="0" style="64" hidden="1" customWidth="1"/>
    <col min="6412" max="6412" width="6.5703125" style="64" customWidth="1"/>
    <col min="6413" max="6655" width="9.140625" style="64"/>
    <col min="6656" max="6656" width="29.28515625" style="64" bestFit="1" customWidth="1"/>
    <col min="6657" max="6657" width="16.28515625" style="64" bestFit="1" customWidth="1"/>
    <col min="6658" max="6658" width="15.42578125" style="64" bestFit="1" customWidth="1"/>
    <col min="6659" max="6659" width="0" style="64" hidden="1" customWidth="1"/>
    <col min="6660" max="6660" width="10.28515625" style="64" bestFit="1" customWidth="1"/>
    <col min="6661" max="6661" width="14" style="64" bestFit="1" customWidth="1"/>
    <col min="6662" max="6662" width="0" style="64" hidden="1" customWidth="1"/>
    <col min="6663" max="6663" width="15" style="64" bestFit="1" customWidth="1"/>
    <col min="6664" max="6664" width="0" style="64" hidden="1" customWidth="1"/>
    <col min="6665" max="6665" width="8.85546875" style="64" bestFit="1" customWidth="1"/>
    <col min="6666" max="6666" width="10" style="64" bestFit="1" customWidth="1"/>
    <col min="6667" max="6667" width="0" style="64" hidden="1" customWidth="1"/>
    <col min="6668" max="6668" width="6.5703125" style="64" customWidth="1"/>
    <col min="6669" max="6911" width="9.140625" style="64"/>
    <col min="6912" max="6912" width="29.28515625" style="64" bestFit="1" customWidth="1"/>
    <col min="6913" max="6913" width="16.28515625" style="64" bestFit="1" customWidth="1"/>
    <col min="6914" max="6914" width="15.42578125" style="64" bestFit="1" customWidth="1"/>
    <col min="6915" max="6915" width="0" style="64" hidden="1" customWidth="1"/>
    <col min="6916" max="6916" width="10.28515625" style="64" bestFit="1" customWidth="1"/>
    <col min="6917" max="6917" width="14" style="64" bestFit="1" customWidth="1"/>
    <col min="6918" max="6918" width="0" style="64" hidden="1" customWidth="1"/>
    <col min="6919" max="6919" width="15" style="64" bestFit="1" customWidth="1"/>
    <col min="6920" max="6920" width="0" style="64" hidden="1" customWidth="1"/>
    <col min="6921" max="6921" width="8.85546875" style="64" bestFit="1" customWidth="1"/>
    <col min="6922" max="6922" width="10" style="64" bestFit="1" customWidth="1"/>
    <col min="6923" max="6923" width="0" style="64" hidden="1" customWidth="1"/>
    <col min="6924" max="6924" width="6.5703125" style="64" customWidth="1"/>
    <col min="6925" max="7167" width="9.140625" style="64"/>
    <col min="7168" max="7168" width="29.28515625" style="64" bestFit="1" customWidth="1"/>
    <col min="7169" max="7169" width="16.28515625" style="64" bestFit="1" customWidth="1"/>
    <col min="7170" max="7170" width="15.42578125" style="64" bestFit="1" customWidth="1"/>
    <col min="7171" max="7171" width="0" style="64" hidden="1" customWidth="1"/>
    <col min="7172" max="7172" width="10.28515625" style="64" bestFit="1" customWidth="1"/>
    <col min="7173" max="7173" width="14" style="64" bestFit="1" customWidth="1"/>
    <col min="7174" max="7174" width="0" style="64" hidden="1" customWidth="1"/>
    <col min="7175" max="7175" width="15" style="64" bestFit="1" customWidth="1"/>
    <col min="7176" max="7176" width="0" style="64" hidden="1" customWidth="1"/>
    <col min="7177" max="7177" width="8.85546875" style="64" bestFit="1" customWidth="1"/>
    <col min="7178" max="7178" width="10" style="64" bestFit="1" customWidth="1"/>
    <col min="7179" max="7179" width="0" style="64" hidden="1" customWidth="1"/>
    <col min="7180" max="7180" width="6.5703125" style="64" customWidth="1"/>
    <col min="7181" max="7423" width="9.140625" style="64"/>
    <col min="7424" max="7424" width="29.28515625" style="64" bestFit="1" customWidth="1"/>
    <col min="7425" max="7425" width="16.28515625" style="64" bestFit="1" customWidth="1"/>
    <col min="7426" max="7426" width="15.42578125" style="64" bestFit="1" customWidth="1"/>
    <col min="7427" max="7427" width="0" style="64" hidden="1" customWidth="1"/>
    <col min="7428" max="7428" width="10.28515625" style="64" bestFit="1" customWidth="1"/>
    <col min="7429" max="7429" width="14" style="64" bestFit="1" customWidth="1"/>
    <col min="7430" max="7430" width="0" style="64" hidden="1" customWidth="1"/>
    <col min="7431" max="7431" width="15" style="64" bestFit="1" customWidth="1"/>
    <col min="7432" max="7432" width="0" style="64" hidden="1" customWidth="1"/>
    <col min="7433" max="7433" width="8.85546875" style="64" bestFit="1" customWidth="1"/>
    <col min="7434" max="7434" width="10" style="64" bestFit="1" customWidth="1"/>
    <col min="7435" max="7435" width="0" style="64" hidden="1" customWidth="1"/>
    <col min="7436" max="7436" width="6.5703125" style="64" customWidth="1"/>
    <col min="7437" max="7679" width="9.140625" style="64"/>
    <col min="7680" max="7680" width="29.28515625" style="64" bestFit="1" customWidth="1"/>
    <col min="7681" max="7681" width="16.28515625" style="64" bestFit="1" customWidth="1"/>
    <col min="7682" max="7682" width="15.42578125" style="64" bestFit="1" customWidth="1"/>
    <col min="7683" max="7683" width="0" style="64" hidden="1" customWidth="1"/>
    <col min="7684" max="7684" width="10.28515625" style="64" bestFit="1" customWidth="1"/>
    <col min="7685" max="7685" width="14" style="64" bestFit="1" customWidth="1"/>
    <col min="7686" max="7686" width="0" style="64" hidden="1" customWidth="1"/>
    <col min="7687" max="7687" width="15" style="64" bestFit="1" customWidth="1"/>
    <col min="7688" max="7688" width="0" style="64" hidden="1" customWidth="1"/>
    <col min="7689" max="7689" width="8.85546875" style="64" bestFit="1" customWidth="1"/>
    <col min="7690" max="7690" width="10" style="64" bestFit="1" customWidth="1"/>
    <col min="7691" max="7691" width="0" style="64" hidden="1" customWidth="1"/>
    <col min="7692" max="7692" width="6.5703125" style="64" customWidth="1"/>
    <col min="7693" max="7935" width="9.140625" style="64"/>
    <col min="7936" max="7936" width="29.28515625" style="64" bestFit="1" customWidth="1"/>
    <col min="7937" max="7937" width="16.28515625" style="64" bestFit="1" customWidth="1"/>
    <col min="7938" max="7938" width="15.42578125" style="64" bestFit="1" customWidth="1"/>
    <col min="7939" max="7939" width="0" style="64" hidden="1" customWidth="1"/>
    <col min="7940" max="7940" width="10.28515625" style="64" bestFit="1" customWidth="1"/>
    <col min="7941" max="7941" width="14" style="64" bestFit="1" customWidth="1"/>
    <col min="7942" max="7942" width="0" style="64" hidden="1" customWidth="1"/>
    <col min="7943" max="7943" width="15" style="64" bestFit="1" customWidth="1"/>
    <col min="7944" max="7944" width="0" style="64" hidden="1" customWidth="1"/>
    <col min="7945" max="7945" width="8.85546875" style="64" bestFit="1" customWidth="1"/>
    <col min="7946" max="7946" width="10" style="64" bestFit="1" customWidth="1"/>
    <col min="7947" max="7947" width="0" style="64" hidden="1" customWidth="1"/>
    <col min="7948" max="7948" width="6.5703125" style="64" customWidth="1"/>
    <col min="7949" max="8191" width="9.140625" style="64"/>
    <col min="8192" max="8192" width="29.28515625" style="64" bestFit="1" customWidth="1"/>
    <col min="8193" max="8193" width="16.28515625" style="64" bestFit="1" customWidth="1"/>
    <col min="8194" max="8194" width="15.42578125" style="64" bestFit="1" customWidth="1"/>
    <col min="8195" max="8195" width="0" style="64" hidden="1" customWidth="1"/>
    <col min="8196" max="8196" width="10.28515625" style="64" bestFit="1" customWidth="1"/>
    <col min="8197" max="8197" width="14" style="64" bestFit="1" customWidth="1"/>
    <col min="8198" max="8198" width="0" style="64" hidden="1" customWidth="1"/>
    <col min="8199" max="8199" width="15" style="64" bestFit="1" customWidth="1"/>
    <col min="8200" max="8200" width="0" style="64" hidden="1" customWidth="1"/>
    <col min="8201" max="8201" width="8.85546875" style="64" bestFit="1" customWidth="1"/>
    <col min="8202" max="8202" width="10" style="64" bestFit="1" customWidth="1"/>
    <col min="8203" max="8203" width="0" style="64" hidden="1" customWidth="1"/>
    <col min="8204" max="8204" width="6.5703125" style="64" customWidth="1"/>
    <col min="8205" max="8447" width="9.140625" style="64"/>
    <col min="8448" max="8448" width="29.28515625" style="64" bestFit="1" customWidth="1"/>
    <col min="8449" max="8449" width="16.28515625" style="64" bestFit="1" customWidth="1"/>
    <col min="8450" max="8450" width="15.42578125" style="64" bestFit="1" customWidth="1"/>
    <col min="8451" max="8451" width="0" style="64" hidden="1" customWidth="1"/>
    <col min="8452" max="8452" width="10.28515625" style="64" bestFit="1" customWidth="1"/>
    <col min="8453" max="8453" width="14" style="64" bestFit="1" customWidth="1"/>
    <col min="8454" max="8454" width="0" style="64" hidden="1" customWidth="1"/>
    <col min="8455" max="8455" width="15" style="64" bestFit="1" customWidth="1"/>
    <col min="8456" max="8456" width="0" style="64" hidden="1" customWidth="1"/>
    <col min="8457" max="8457" width="8.85546875" style="64" bestFit="1" customWidth="1"/>
    <col min="8458" max="8458" width="10" style="64" bestFit="1" customWidth="1"/>
    <col min="8459" max="8459" width="0" style="64" hidden="1" customWidth="1"/>
    <col min="8460" max="8460" width="6.5703125" style="64" customWidth="1"/>
    <col min="8461" max="8703" width="9.140625" style="64"/>
    <col min="8704" max="8704" width="29.28515625" style="64" bestFit="1" customWidth="1"/>
    <col min="8705" max="8705" width="16.28515625" style="64" bestFit="1" customWidth="1"/>
    <col min="8706" max="8706" width="15.42578125" style="64" bestFit="1" customWidth="1"/>
    <col min="8707" max="8707" width="0" style="64" hidden="1" customWidth="1"/>
    <col min="8708" max="8708" width="10.28515625" style="64" bestFit="1" customWidth="1"/>
    <col min="8709" max="8709" width="14" style="64" bestFit="1" customWidth="1"/>
    <col min="8710" max="8710" width="0" style="64" hidden="1" customWidth="1"/>
    <col min="8711" max="8711" width="15" style="64" bestFit="1" customWidth="1"/>
    <col min="8712" max="8712" width="0" style="64" hidden="1" customWidth="1"/>
    <col min="8713" max="8713" width="8.85546875" style="64" bestFit="1" customWidth="1"/>
    <col min="8714" max="8714" width="10" style="64" bestFit="1" customWidth="1"/>
    <col min="8715" max="8715" width="0" style="64" hidden="1" customWidth="1"/>
    <col min="8716" max="8716" width="6.5703125" style="64" customWidth="1"/>
    <col min="8717" max="8959" width="9.140625" style="64"/>
    <col min="8960" max="8960" width="29.28515625" style="64" bestFit="1" customWidth="1"/>
    <col min="8961" max="8961" width="16.28515625" style="64" bestFit="1" customWidth="1"/>
    <col min="8962" max="8962" width="15.42578125" style="64" bestFit="1" customWidth="1"/>
    <col min="8963" max="8963" width="0" style="64" hidden="1" customWidth="1"/>
    <col min="8964" max="8964" width="10.28515625" style="64" bestFit="1" customWidth="1"/>
    <col min="8965" max="8965" width="14" style="64" bestFit="1" customWidth="1"/>
    <col min="8966" max="8966" width="0" style="64" hidden="1" customWidth="1"/>
    <col min="8967" max="8967" width="15" style="64" bestFit="1" customWidth="1"/>
    <col min="8968" max="8968" width="0" style="64" hidden="1" customWidth="1"/>
    <col min="8969" max="8969" width="8.85546875" style="64" bestFit="1" customWidth="1"/>
    <col min="8970" max="8970" width="10" style="64" bestFit="1" customWidth="1"/>
    <col min="8971" max="8971" width="0" style="64" hidden="1" customWidth="1"/>
    <col min="8972" max="8972" width="6.5703125" style="64" customWidth="1"/>
    <col min="8973" max="9215" width="9.140625" style="64"/>
    <col min="9216" max="9216" width="29.28515625" style="64" bestFit="1" customWidth="1"/>
    <col min="9217" max="9217" width="16.28515625" style="64" bestFit="1" customWidth="1"/>
    <col min="9218" max="9218" width="15.42578125" style="64" bestFit="1" customWidth="1"/>
    <col min="9219" max="9219" width="0" style="64" hidden="1" customWidth="1"/>
    <col min="9220" max="9220" width="10.28515625" style="64" bestFit="1" customWidth="1"/>
    <col min="9221" max="9221" width="14" style="64" bestFit="1" customWidth="1"/>
    <col min="9222" max="9222" width="0" style="64" hidden="1" customWidth="1"/>
    <col min="9223" max="9223" width="15" style="64" bestFit="1" customWidth="1"/>
    <col min="9224" max="9224" width="0" style="64" hidden="1" customWidth="1"/>
    <col min="9225" max="9225" width="8.85546875" style="64" bestFit="1" customWidth="1"/>
    <col min="9226" max="9226" width="10" style="64" bestFit="1" customWidth="1"/>
    <col min="9227" max="9227" width="0" style="64" hidden="1" customWidth="1"/>
    <col min="9228" max="9228" width="6.5703125" style="64" customWidth="1"/>
    <col min="9229" max="9471" width="9.140625" style="64"/>
    <col min="9472" max="9472" width="29.28515625" style="64" bestFit="1" customWidth="1"/>
    <col min="9473" max="9473" width="16.28515625" style="64" bestFit="1" customWidth="1"/>
    <col min="9474" max="9474" width="15.42578125" style="64" bestFit="1" customWidth="1"/>
    <col min="9475" max="9475" width="0" style="64" hidden="1" customWidth="1"/>
    <col min="9476" max="9476" width="10.28515625" style="64" bestFit="1" customWidth="1"/>
    <col min="9477" max="9477" width="14" style="64" bestFit="1" customWidth="1"/>
    <col min="9478" max="9478" width="0" style="64" hidden="1" customWidth="1"/>
    <col min="9479" max="9479" width="15" style="64" bestFit="1" customWidth="1"/>
    <col min="9480" max="9480" width="0" style="64" hidden="1" customWidth="1"/>
    <col min="9481" max="9481" width="8.85546875" style="64" bestFit="1" customWidth="1"/>
    <col min="9482" max="9482" width="10" style="64" bestFit="1" customWidth="1"/>
    <col min="9483" max="9483" width="0" style="64" hidden="1" customWidth="1"/>
    <col min="9484" max="9484" width="6.5703125" style="64" customWidth="1"/>
    <col min="9485" max="9727" width="9.140625" style="64"/>
    <col min="9728" max="9728" width="29.28515625" style="64" bestFit="1" customWidth="1"/>
    <col min="9729" max="9729" width="16.28515625" style="64" bestFit="1" customWidth="1"/>
    <col min="9730" max="9730" width="15.42578125" style="64" bestFit="1" customWidth="1"/>
    <col min="9731" max="9731" width="0" style="64" hidden="1" customWidth="1"/>
    <col min="9732" max="9732" width="10.28515625" style="64" bestFit="1" customWidth="1"/>
    <col min="9733" max="9733" width="14" style="64" bestFit="1" customWidth="1"/>
    <col min="9734" max="9734" width="0" style="64" hidden="1" customWidth="1"/>
    <col min="9735" max="9735" width="15" style="64" bestFit="1" customWidth="1"/>
    <col min="9736" max="9736" width="0" style="64" hidden="1" customWidth="1"/>
    <col min="9737" max="9737" width="8.85546875" style="64" bestFit="1" customWidth="1"/>
    <col min="9738" max="9738" width="10" style="64" bestFit="1" customWidth="1"/>
    <col min="9739" max="9739" width="0" style="64" hidden="1" customWidth="1"/>
    <col min="9740" max="9740" width="6.5703125" style="64" customWidth="1"/>
    <col min="9741" max="9983" width="9.140625" style="64"/>
    <col min="9984" max="9984" width="29.28515625" style="64" bestFit="1" customWidth="1"/>
    <col min="9985" max="9985" width="16.28515625" style="64" bestFit="1" customWidth="1"/>
    <col min="9986" max="9986" width="15.42578125" style="64" bestFit="1" customWidth="1"/>
    <col min="9987" max="9987" width="0" style="64" hidden="1" customWidth="1"/>
    <col min="9988" max="9988" width="10.28515625" style="64" bestFit="1" customWidth="1"/>
    <col min="9989" max="9989" width="14" style="64" bestFit="1" customWidth="1"/>
    <col min="9990" max="9990" width="0" style="64" hidden="1" customWidth="1"/>
    <col min="9991" max="9991" width="15" style="64" bestFit="1" customWidth="1"/>
    <col min="9992" max="9992" width="0" style="64" hidden="1" customWidth="1"/>
    <col min="9993" max="9993" width="8.85546875" style="64" bestFit="1" customWidth="1"/>
    <col min="9994" max="9994" width="10" style="64" bestFit="1" customWidth="1"/>
    <col min="9995" max="9995" width="0" style="64" hidden="1" customWidth="1"/>
    <col min="9996" max="9996" width="6.5703125" style="64" customWidth="1"/>
    <col min="9997" max="10239" width="9.140625" style="64"/>
    <col min="10240" max="10240" width="29.28515625" style="64" bestFit="1" customWidth="1"/>
    <col min="10241" max="10241" width="16.28515625" style="64" bestFit="1" customWidth="1"/>
    <col min="10242" max="10242" width="15.42578125" style="64" bestFit="1" customWidth="1"/>
    <col min="10243" max="10243" width="0" style="64" hidden="1" customWidth="1"/>
    <col min="10244" max="10244" width="10.28515625" style="64" bestFit="1" customWidth="1"/>
    <col min="10245" max="10245" width="14" style="64" bestFit="1" customWidth="1"/>
    <col min="10246" max="10246" width="0" style="64" hidden="1" customWidth="1"/>
    <col min="10247" max="10247" width="15" style="64" bestFit="1" customWidth="1"/>
    <col min="10248" max="10248" width="0" style="64" hidden="1" customWidth="1"/>
    <col min="10249" max="10249" width="8.85546875" style="64" bestFit="1" customWidth="1"/>
    <col min="10250" max="10250" width="10" style="64" bestFit="1" customWidth="1"/>
    <col min="10251" max="10251" width="0" style="64" hidden="1" customWidth="1"/>
    <col min="10252" max="10252" width="6.5703125" style="64" customWidth="1"/>
    <col min="10253" max="10495" width="9.140625" style="64"/>
    <col min="10496" max="10496" width="29.28515625" style="64" bestFit="1" customWidth="1"/>
    <col min="10497" max="10497" width="16.28515625" style="64" bestFit="1" customWidth="1"/>
    <col min="10498" max="10498" width="15.42578125" style="64" bestFit="1" customWidth="1"/>
    <col min="10499" max="10499" width="0" style="64" hidden="1" customWidth="1"/>
    <col min="10500" max="10500" width="10.28515625" style="64" bestFit="1" customWidth="1"/>
    <col min="10501" max="10501" width="14" style="64" bestFit="1" customWidth="1"/>
    <col min="10502" max="10502" width="0" style="64" hidden="1" customWidth="1"/>
    <col min="10503" max="10503" width="15" style="64" bestFit="1" customWidth="1"/>
    <col min="10504" max="10504" width="0" style="64" hidden="1" customWidth="1"/>
    <col min="10505" max="10505" width="8.85546875" style="64" bestFit="1" customWidth="1"/>
    <col min="10506" max="10506" width="10" style="64" bestFit="1" customWidth="1"/>
    <col min="10507" max="10507" width="0" style="64" hidden="1" customWidth="1"/>
    <col min="10508" max="10508" width="6.5703125" style="64" customWidth="1"/>
    <col min="10509" max="10751" width="9.140625" style="64"/>
    <col min="10752" max="10752" width="29.28515625" style="64" bestFit="1" customWidth="1"/>
    <col min="10753" max="10753" width="16.28515625" style="64" bestFit="1" customWidth="1"/>
    <col min="10754" max="10754" width="15.42578125" style="64" bestFit="1" customWidth="1"/>
    <col min="10755" max="10755" width="0" style="64" hidden="1" customWidth="1"/>
    <col min="10756" max="10756" width="10.28515625" style="64" bestFit="1" customWidth="1"/>
    <col min="10757" max="10757" width="14" style="64" bestFit="1" customWidth="1"/>
    <col min="10758" max="10758" width="0" style="64" hidden="1" customWidth="1"/>
    <col min="10759" max="10759" width="15" style="64" bestFit="1" customWidth="1"/>
    <col min="10760" max="10760" width="0" style="64" hidden="1" customWidth="1"/>
    <col min="10761" max="10761" width="8.85546875" style="64" bestFit="1" customWidth="1"/>
    <col min="10762" max="10762" width="10" style="64" bestFit="1" customWidth="1"/>
    <col min="10763" max="10763" width="0" style="64" hidden="1" customWidth="1"/>
    <col min="10764" max="10764" width="6.5703125" style="64" customWidth="1"/>
    <col min="10765" max="11007" width="9.140625" style="64"/>
    <col min="11008" max="11008" width="29.28515625" style="64" bestFit="1" customWidth="1"/>
    <col min="11009" max="11009" width="16.28515625" style="64" bestFit="1" customWidth="1"/>
    <col min="11010" max="11010" width="15.42578125" style="64" bestFit="1" customWidth="1"/>
    <col min="11011" max="11011" width="0" style="64" hidden="1" customWidth="1"/>
    <col min="11012" max="11012" width="10.28515625" style="64" bestFit="1" customWidth="1"/>
    <col min="11013" max="11013" width="14" style="64" bestFit="1" customWidth="1"/>
    <col min="11014" max="11014" width="0" style="64" hidden="1" customWidth="1"/>
    <col min="11015" max="11015" width="15" style="64" bestFit="1" customWidth="1"/>
    <col min="11016" max="11016" width="0" style="64" hidden="1" customWidth="1"/>
    <col min="11017" max="11017" width="8.85546875" style="64" bestFit="1" customWidth="1"/>
    <col min="11018" max="11018" width="10" style="64" bestFit="1" customWidth="1"/>
    <col min="11019" max="11019" width="0" style="64" hidden="1" customWidth="1"/>
    <col min="11020" max="11020" width="6.5703125" style="64" customWidth="1"/>
    <col min="11021" max="11263" width="9.140625" style="64"/>
    <col min="11264" max="11264" width="29.28515625" style="64" bestFit="1" customWidth="1"/>
    <col min="11265" max="11265" width="16.28515625" style="64" bestFit="1" customWidth="1"/>
    <col min="11266" max="11266" width="15.42578125" style="64" bestFit="1" customWidth="1"/>
    <col min="11267" max="11267" width="0" style="64" hidden="1" customWidth="1"/>
    <col min="11268" max="11268" width="10.28515625" style="64" bestFit="1" customWidth="1"/>
    <col min="11269" max="11269" width="14" style="64" bestFit="1" customWidth="1"/>
    <col min="11270" max="11270" width="0" style="64" hidden="1" customWidth="1"/>
    <col min="11271" max="11271" width="15" style="64" bestFit="1" customWidth="1"/>
    <col min="11272" max="11272" width="0" style="64" hidden="1" customWidth="1"/>
    <col min="11273" max="11273" width="8.85546875" style="64" bestFit="1" customWidth="1"/>
    <col min="11274" max="11274" width="10" style="64" bestFit="1" customWidth="1"/>
    <col min="11275" max="11275" width="0" style="64" hidden="1" customWidth="1"/>
    <col min="11276" max="11276" width="6.5703125" style="64" customWidth="1"/>
    <col min="11277" max="11519" width="9.140625" style="64"/>
    <col min="11520" max="11520" width="29.28515625" style="64" bestFit="1" customWidth="1"/>
    <col min="11521" max="11521" width="16.28515625" style="64" bestFit="1" customWidth="1"/>
    <col min="11522" max="11522" width="15.42578125" style="64" bestFit="1" customWidth="1"/>
    <col min="11523" max="11523" width="0" style="64" hidden="1" customWidth="1"/>
    <col min="11524" max="11524" width="10.28515625" style="64" bestFit="1" customWidth="1"/>
    <col min="11525" max="11525" width="14" style="64" bestFit="1" customWidth="1"/>
    <col min="11526" max="11526" width="0" style="64" hidden="1" customWidth="1"/>
    <col min="11527" max="11527" width="15" style="64" bestFit="1" customWidth="1"/>
    <col min="11528" max="11528" width="0" style="64" hidden="1" customWidth="1"/>
    <col min="11529" max="11529" width="8.85546875" style="64" bestFit="1" customWidth="1"/>
    <col min="11530" max="11530" width="10" style="64" bestFit="1" customWidth="1"/>
    <col min="11531" max="11531" width="0" style="64" hidden="1" customWidth="1"/>
    <col min="11532" max="11532" width="6.5703125" style="64" customWidth="1"/>
    <col min="11533" max="11775" width="9.140625" style="64"/>
    <col min="11776" max="11776" width="29.28515625" style="64" bestFit="1" customWidth="1"/>
    <col min="11777" max="11777" width="16.28515625" style="64" bestFit="1" customWidth="1"/>
    <col min="11778" max="11778" width="15.42578125" style="64" bestFit="1" customWidth="1"/>
    <col min="11779" max="11779" width="0" style="64" hidden="1" customWidth="1"/>
    <col min="11780" max="11780" width="10.28515625" style="64" bestFit="1" customWidth="1"/>
    <col min="11781" max="11781" width="14" style="64" bestFit="1" customWidth="1"/>
    <col min="11782" max="11782" width="0" style="64" hidden="1" customWidth="1"/>
    <col min="11783" max="11783" width="15" style="64" bestFit="1" customWidth="1"/>
    <col min="11784" max="11784" width="0" style="64" hidden="1" customWidth="1"/>
    <col min="11785" max="11785" width="8.85546875" style="64" bestFit="1" customWidth="1"/>
    <col min="11786" max="11786" width="10" style="64" bestFit="1" customWidth="1"/>
    <col min="11787" max="11787" width="0" style="64" hidden="1" customWidth="1"/>
    <col min="11788" max="11788" width="6.5703125" style="64" customWidth="1"/>
    <col min="11789" max="12031" width="9.140625" style="64"/>
    <col min="12032" max="12032" width="29.28515625" style="64" bestFit="1" customWidth="1"/>
    <col min="12033" max="12033" width="16.28515625" style="64" bestFit="1" customWidth="1"/>
    <col min="12034" max="12034" width="15.42578125" style="64" bestFit="1" customWidth="1"/>
    <col min="12035" max="12035" width="0" style="64" hidden="1" customWidth="1"/>
    <col min="12036" max="12036" width="10.28515625" style="64" bestFit="1" customWidth="1"/>
    <col min="12037" max="12037" width="14" style="64" bestFit="1" customWidth="1"/>
    <col min="12038" max="12038" width="0" style="64" hidden="1" customWidth="1"/>
    <col min="12039" max="12039" width="15" style="64" bestFit="1" customWidth="1"/>
    <col min="12040" max="12040" width="0" style="64" hidden="1" customWidth="1"/>
    <col min="12041" max="12041" width="8.85546875" style="64" bestFit="1" customWidth="1"/>
    <col min="12042" max="12042" width="10" style="64" bestFit="1" customWidth="1"/>
    <col min="12043" max="12043" width="0" style="64" hidden="1" customWidth="1"/>
    <col min="12044" max="12044" width="6.5703125" style="64" customWidth="1"/>
    <col min="12045" max="12287" width="9.140625" style="64"/>
    <col min="12288" max="12288" width="29.28515625" style="64" bestFit="1" customWidth="1"/>
    <col min="12289" max="12289" width="16.28515625" style="64" bestFit="1" customWidth="1"/>
    <col min="12290" max="12290" width="15.42578125" style="64" bestFit="1" customWidth="1"/>
    <col min="12291" max="12291" width="0" style="64" hidden="1" customWidth="1"/>
    <col min="12292" max="12292" width="10.28515625" style="64" bestFit="1" customWidth="1"/>
    <col min="12293" max="12293" width="14" style="64" bestFit="1" customWidth="1"/>
    <col min="12294" max="12294" width="0" style="64" hidden="1" customWidth="1"/>
    <col min="12295" max="12295" width="15" style="64" bestFit="1" customWidth="1"/>
    <col min="12296" max="12296" width="0" style="64" hidden="1" customWidth="1"/>
    <col min="12297" max="12297" width="8.85546875" style="64" bestFit="1" customWidth="1"/>
    <col min="12298" max="12298" width="10" style="64" bestFit="1" customWidth="1"/>
    <col min="12299" max="12299" width="0" style="64" hidden="1" customWidth="1"/>
    <col min="12300" max="12300" width="6.5703125" style="64" customWidth="1"/>
    <col min="12301" max="12543" width="9.140625" style="64"/>
    <col min="12544" max="12544" width="29.28515625" style="64" bestFit="1" customWidth="1"/>
    <col min="12545" max="12545" width="16.28515625" style="64" bestFit="1" customWidth="1"/>
    <col min="12546" max="12546" width="15.42578125" style="64" bestFit="1" customWidth="1"/>
    <col min="12547" max="12547" width="0" style="64" hidden="1" customWidth="1"/>
    <col min="12548" max="12548" width="10.28515625" style="64" bestFit="1" customWidth="1"/>
    <col min="12549" max="12549" width="14" style="64" bestFit="1" customWidth="1"/>
    <col min="12550" max="12550" width="0" style="64" hidden="1" customWidth="1"/>
    <col min="12551" max="12551" width="15" style="64" bestFit="1" customWidth="1"/>
    <col min="12552" max="12552" width="0" style="64" hidden="1" customWidth="1"/>
    <col min="12553" max="12553" width="8.85546875" style="64" bestFit="1" customWidth="1"/>
    <col min="12554" max="12554" width="10" style="64" bestFit="1" customWidth="1"/>
    <col min="12555" max="12555" width="0" style="64" hidden="1" customWidth="1"/>
    <col min="12556" max="12556" width="6.5703125" style="64" customWidth="1"/>
    <col min="12557" max="12799" width="9.140625" style="64"/>
    <col min="12800" max="12800" width="29.28515625" style="64" bestFit="1" customWidth="1"/>
    <col min="12801" max="12801" width="16.28515625" style="64" bestFit="1" customWidth="1"/>
    <col min="12802" max="12802" width="15.42578125" style="64" bestFit="1" customWidth="1"/>
    <col min="12803" max="12803" width="0" style="64" hidden="1" customWidth="1"/>
    <col min="12804" max="12804" width="10.28515625" style="64" bestFit="1" customWidth="1"/>
    <col min="12805" max="12805" width="14" style="64" bestFit="1" customWidth="1"/>
    <col min="12806" max="12806" width="0" style="64" hidden="1" customWidth="1"/>
    <col min="12807" max="12807" width="15" style="64" bestFit="1" customWidth="1"/>
    <col min="12808" max="12808" width="0" style="64" hidden="1" customWidth="1"/>
    <col min="12809" max="12809" width="8.85546875" style="64" bestFit="1" customWidth="1"/>
    <col min="12810" max="12810" width="10" style="64" bestFit="1" customWidth="1"/>
    <col min="12811" max="12811" width="0" style="64" hidden="1" customWidth="1"/>
    <col min="12812" max="12812" width="6.5703125" style="64" customWidth="1"/>
    <col min="12813" max="13055" width="9.140625" style="64"/>
    <col min="13056" max="13056" width="29.28515625" style="64" bestFit="1" customWidth="1"/>
    <col min="13057" max="13057" width="16.28515625" style="64" bestFit="1" customWidth="1"/>
    <col min="13058" max="13058" width="15.42578125" style="64" bestFit="1" customWidth="1"/>
    <col min="13059" max="13059" width="0" style="64" hidden="1" customWidth="1"/>
    <col min="13060" max="13060" width="10.28515625" style="64" bestFit="1" customWidth="1"/>
    <col min="13061" max="13061" width="14" style="64" bestFit="1" customWidth="1"/>
    <col min="13062" max="13062" width="0" style="64" hidden="1" customWidth="1"/>
    <col min="13063" max="13063" width="15" style="64" bestFit="1" customWidth="1"/>
    <col min="13064" max="13064" width="0" style="64" hidden="1" customWidth="1"/>
    <col min="13065" max="13065" width="8.85546875" style="64" bestFit="1" customWidth="1"/>
    <col min="13066" max="13066" width="10" style="64" bestFit="1" customWidth="1"/>
    <col min="13067" max="13067" width="0" style="64" hidden="1" customWidth="1"/>
    <col min="13068" max="13068" width="6.5703125" style="64" customWidth="1"/>
    <col min="13069" max="13311" width="9.140625" style="64"/>
    <col min="13312" max="13312" width="29.28515625" style="64" bestFit="1" customWidth="1"/>
    <col min="13313" max="13313" width="16.28515625" style="64" bestFit="1" customWidth="1"/>
    <col min="13314" max="13314" width="15.42578125" style="64" bestFit="1" customWidth="1"/>
    <col min="13315" max="13315" width="0" style="64" hidden="1" customWidth="1"/>
    <col min="13316" max="13316" width="10.28515625" style="64" bestFit="1" customWidth="1"/>
    <col min="13317" max="13317" width="14" style="64" bestFit="1" customWidth="1"/>
    <col min="13318" max="13318" width="0" style="64" hidden="1" customWidth="1"/>
    <col min="13319" max="13319" width="15" style="64" bestFit="1" customWidth="1"/>
    <col min="13320" max="13320" width="0" style="64" hidden="1" customWidth="1"/>
    <col min="13321" max="13321" width="8.85546875" style="64" bestFit="1" customWidth="1"/>
    <col min="13322" max="13322" width="10" style="64" bestFit="1" customWidth="1"/>
    <col min="13323" max="13323" width="0" style="64" hidden="1" customWidth="1"/>
    <col min="13324" max="13324" width="6.5703125" style="64" customWidth="1"/>
    <col min="13325" max="13567" width="9.140625" style="64"/>
    <col min="13568" max="13568" width="29.28515625" style="64" bestFit="1" customWidth="1"/>
    <col min="13569" max="13569" width="16.28515625" style="64" bestFit="1" customWidth="1"/>
    <col min="13570" max="13570" width="15.42578125" style="64" bestFit="1" customWidth="1"/>
    <col min="13571" max="13571" width="0" style="64" hidden="1" customWidth="1"/>
    <col min="13572" max="13572" width="10.28515625" style="64" bestFit="1" customWidth="1"/>
    <col min="13573" max="13573" width="14" style="64" bestFit="1" customWidth="1"/>
    <col min="13574" max="13574" width="0" style="64" hidden="1" customWidth="1"/>
    <col min="13575" max="13575" width="15" style="64" bestFit="1" customWidth="1"/>
    <col min="13576" max="13576" width="0" style="64" hidden="1" customWidth="1"/>
    <col min="13577" max="13577" width="8.85546875" style="64" bestFit="1" customWidth="1"/>
    <col min="13578" max="13578" width="10" style="64" bestFit="1" customWidth="1"/>
    <col min="13579" max="13579" width="0" style="64" hidden="1" customWidth="1"/>
    <col min="13580" max="13580" width="6.5703125" style="64" customWidth="1"/>
    <col min="13581" max="13823" width="9.140625" style="64"/>
    <col min="13824" max="13824" width="29.28515625" style="64" bestFit="1" customWidth="1"/>
    <col min="13825" max="13825" width="16.28515625" style="64" bestFit="1" customWidth="1"/>
    <col min="13826" max="13826" width="15.42578125" style="64" bestFit="1" customWidth="1"/>
    <col min="13827" max="13827" width="0" style="64" hidden="1" customWidth="1"/>
    <col min="13828" max="13828" width="10.28515625" style="64" bestFit="1" customWidth="1"/>
    <col min="13829" max="13829" width="14" style="64" bestFit="1" customWidth="1"/>
    <col min="13830" max="13830" width="0" style="64" hidden="1" customWidth="1"/>
    <col min="13831" max="13831" width="15" style="64" bestFit="1" customWidth="1"/>
    <col min="13832" max="13832" width="0" style="64" hidden="1" customWidth="1"/>
    <col min="13833" max="13833" width="8.85546875" style="64" bestFit="1" customWidth="1"/>
    <col min="13834" max="13834" width="10" style="64" bestFit="1" customWidth="1"/>
    <col min="13835" max="13835" width="0" style="64" hidden="1" customWidth="1"/>
    <col min="13836" max="13836" width="6.5703125" style="64" customWidth="1"/>
    <col min="13837" max="14079" width="9.140625" style="64"/>
    <col min="14080" max="14080" width="29.28515625" style="64" bestFit="1" customWidth="1"/>
    <col min="14081" max="14081" width="16.28515625" style="64" bestFit="1" customWidth="1"/>
    <col min="14082" max="14082" width="15.42578125" style="64" bestFit="1" customWidth="1"/>
    <col min="14083" max="14083" width="0" style="64" hidden="1" customWidth="1"/>
    <col min="14084" max="14084" width="10.28515625" style="64" bestFit="1" customWidth="1"/>
    <col min="14085" max="14085" width="14" style="64" bestFit="1" customWidth="1"/>
    <col min="14086" max="14086" width="0" style="64" hidden="1" customWidth="1"/>
    <col min="14087" max="14087" width="15" style="64" bestFit="1" customWidth="1"/>
    <col min="14088" max="14088" width="0" style="64" hidden="1" customWidth="1"/>
    <col min="14089" max="14089" width="8.85546875" style="64" bestFit="1" customWidth="1"/>
    <col min="14090" max="14090" width="10" style="64" bestFit="1" customWidth="1"/>
    <col min="14091" max="14091" width="0" style="64" hidden="1" customWidth="1"/>
    <col min="14092" max="14092" width="6.5703125" style="64" customWidth="1"/>
    <col min="14093" max="14335" width="9.140625" style="64"/>
    <col min="14336" max="14336" width="29.28515625" style="64" bestFit="1" customWidth="1"/>
    <col min="14337" max="14337" width="16.28515625" style="64" bestFit="1" customWidth="1"/>
    <col min="14338" max="14338" width="15.42578125" style="64" bestFit="1" customWidth="1"/>
    <col min="14339" max="14339" width="0" style="64" hidden="1" customWidth="1"/>
    <col min="14340" max="14340" width="10.28515625" style="64" bestFit="1" customWidth="1"/>
    <col min="14341" max="14341" width="14" style="64" bestFit="1" customWidth="1"/>
    <col min="14342" max="14342" width="0" style="64" hidden="1" customWidth="1"/>
    <col min="14343" max="14343" width="15" style="64" bestFit="1" customWidth="1"/>
    <col min="14344" max="14344" width="0" style="64" hidden="1" customWidth="1"/>
    <col min="14345" max="14345" width="8.85546875" style="64" bestFit="1" customWidth="1"/>
    <col min="14346" max="14346" width="10" style="64" bestFit="1" customWidth="1"/>
    <col min="14347" max="14347" width="0" style="64" hidden="1" customWidth="1"/>
    <col min="14348" max="14348" width="6.5703125" style="64" customWidth="1"/>
    <col min="14349" max="14591" width="9.140625" style="64"/>
    <col min="14592" max="14592" width="29.28515625" style="64" bestFit="1" customWidth="1"/>
    <col min="14593" max="14593" width="16.28515625" style="64" bestFit="1" customWidth="1"/>
    <col min="14594" max="14594" width="15.42578125" style="64" bestFit="1" customWidth="1"/>
    <col min="14595" max="14595" width="0" style="64" hidden="1" customWidth="1"/>
    <col min="14596" max="14596" width="10.28515625" style="64" bestFit="1" customWidth="1"/>
    <col min="14597" max="14597" width="14" style="64" bestFit="1" customWidth="1"/>
    <col min="14598" max="14598" width="0" style="64" hidden="1" customWidth="1"/>
    <col min="14599" max="14599" width="15" style="64" bestFit="1" customWidth="1"/>
    <col min="14600" max="14600" width="0" style="64" hidden="1" customWidth="1"/>
    <col min="14601" max="14601" width="8.85546875" style="64" bestFit="1" customWidth="1"/>
    <col min="14602" max="14602" width="10" style="64" bestFit="1" customWidth="1"/>
    <col min="14603" max="14603" width="0" style="64" hidden="1" customWidth="1"/>
    <col min="14604" max="14604" width="6.5703125" style="64" customWidth="1"/>
    <col min="14605" max="14847" width="9.140625" style="64"/>
    <col min="14848" max="14848" width="29.28515625" style="64" bestFit="1" customWidth="1"/>
    <col min="14849" max="14849" width="16.28515625" style="64" bestFit="1" customWidth="1"/>
    <col min="14850" max="14850" width="15.42578125" style="64" bestFit="1" customWidth="1"/>
    <col min="14851" max="14851" width="0" style="64" hidden="1" customWidth="1"/>
    <col min="14852" max="14852" width="10.28515625" style="64" bestFit="1" customWidth="1"/>
    <col min="14853" max="14853" width="14" style="64" bestFit="1" customWidth="1"/>
    <col min="14854" max="14854" width="0" style="64" hidden="1" customWidth="1"/>
    <col min="14855" max="14855" width="15" style="64" bestFit="1" customWidth="1"/>
    <col min="14856" max="14856" width="0" style="64" hidden="1" customWidth="1"/>
    <col min="14857" max="14857" width="8.85546875" style="64" bestFit="1" customWidth="1"/>
    <col min="14858" max="14858" width="10" style="64" bestFit="1" customWidth="1"/>
    <col min="14859" max="14859" width="0" style="64" hidden="1" customWidth="1"/>
    <col min="14860" max="14860" width="6.5703125" style="64" customWidth="1"/>
    <col min="14861" max="15103" width="9.140625" style="64"/>
    <col min="15104" max="15104" width="29.28515625" style="64" bestFit="1" customWidth="1"/>
    <col min="15105" max="15105" width="16.28515625" style="64" bestFit="1" customWidth="1"/>
    <col min="15106" max="15106" width="15.42578125" style="64" bestFit="1" customWidth="1"/>
    <col min="15107" max="15107" width="0" style="64" hidden="1" customWidth="1"/>
    <col min="15108" max="15108" width="10.28515625" style="64" bestFit="1" customWidth="1"/>
    <col min="15109" max="15109" width="14" style="64" bestFit="1" customWidth="1"/>
    <col min="15110" max="15110" width="0" style="64" hidden="1" customWidth="1"/>
    <col min="15111" max="15111" width="15" style="64" bestFit="1" customWidth="1"/>
    <col min="15112" max="15112" width="0" style="64" hidden="1" customWidth="1"/>
    <col min="15113" max="15113" width="8.85546875" style="64" bestFit="1" customWidth="1"/>
    <col min="15114" max="15114" width="10" style="64" bestFit="1" customWidth="1"/>
    <col min="15115" max="15115" width="0" style="64" hidden="1" customWidth="1"/>
    <col min="15116" max="15116" width="6.5703125" style="64" customWidth="1"/>
    <col min="15117" max="15359" width="9.140625" style="64"/>
    <col min="15360" max="15360" width="29.28515625" style="64" bestFit="1" customWidth="1"/>
    <col min="15361" max="15361" width="16.28515625" style="64" bestFit="1" customWidth="1"/>
    <col min="15362" max="15362" width="15.42578125" style="64" bestFit="1" customWidth="1"/>
    <col min="15363" max="15363" width="0" style="64" hidden="1" customWidth="1"/>
    <col min="15364" max="15364" width="10.28515625" style="64" bestFit="1" customWidth="1"/>
    <col min="15365" max="15365" width="14" style="64" bestFit="1" customWidth="1"/>
    <col min="15366" max="15366" width="0" style="64" hidden="1" customWidth="1"/>
    <col min="15367" max="15367" width="15" style="64" bestFit="1" customWidth="1"/>
    <col min="15368" max="15368" width="0" style="64" hidden="1" customWidth="1"/>
    <col min="15369" max="15369" width="8.85546875" style="64" bestFit="1" customWidth="1"/>
    <col min="15370" max="15370" width="10" style="64" bestFit="1" customWidth="1"/>
    <col min="15371" max="15371" width="0" style="64" hidden="1" customWidth="1"/>
    <col min="15372" max="15372" width="6.5703125" style="64" customWidth="1"/>
    <col min="15373" max="15615" width="9.140625" style="64"/>
    <col min="15616" max="15616" width="29.28515625" style="64" bestFit="1" customWidth="1"/>
    <col min="15617" max="15617" width="16.28515625" style="64" bestFit="1" customWidth="1"/>
    <col min="15618" max="15618" width="15.42578125" style="64" bestFit="1" customWidth="1"/>
    <col min="15619" max="15619" width="0" style="64" hidden="1" customWidth="1"/>
    <col min="15620" max="15620" width="10.28515625" style="64" bestFit="1" customWidth="1"/>
    <col min="15621" max="15621" width="14" style="64" bestFit="1" customWidth="1"/>
    <col min="15622" max="15622" width="0" style="64" hidden="1" customWidth="1"/>
    <col min="15623" max="15623" width="15" style="64" bestFit="1" customWidth="1"/>
    <col min="15624" max="15624" width="0" style="64" hidden="1" customWidth="1"/>
    <col min="15625" max="15625" width="8.85546875" style="64" bestFit="1" customWidth="1"/>
    <col min="15626" max="15626" width="10" style="64" bestFit="1" customWidth="1"/>
    <col min="15627" max="15627" width="0" style="64" hidden="1" customWidth="1"/>
    <col min="15628" max="15628" width="6.5703125" style="64" customWidth="1"/>
    <col min="15629" max="15871" width="9.140625" style="64"/>
    <col min="15872" max="15872" width="29.28515625" style="64" bestFit="1" customWidth="1"/>
    <col min="15873" max="15873" width="16.28515625" style="64" bestFit="1" customWidth="1"/>
    <col min="15874" max="15874" width="15.42578125" style="64" bestFit="1" customWidth="1"/>
    <col min="15875" max="15875" width="0" style="64" hidden="1" customWidth="1"/>
    <col min="15876" max="15876" width="10.28515625" style="64" bestFit="1" customWidth="1"/>
    <col min="15877" max="15877" width="14" style="64" bestFit="1" customWidth="1"/>
    <col min="15878" max="15878" width="0" style="64" hidden="1" customWidth="1"/>
    <col min="15879" max="15879" width="15" style="64" bestFit="1" customWidth="1"/>
    <col min="15880" max="15880" width="0" style="64" hidden="1" customWidth="1"/>
    <col min="15881" max="15881" width="8.85546875" style="64" bestFit="1" customWidth="1"/>
    <col min="15882" max="15882" width="10" style="64" bestFit="1" customWidth="1"/>
    <col min="15883" max="15883" width="0" style="64" hidden="1" customWidth="1"/>
    <col min="15884" max="15884" width="6.5703125" style="64" customWidth="1"/>
    <col min="15885" max="16127" width="9.140625" style="64"/>
    <col min="16128" max="16128" width="29.28515625" style="64" bestFit="1" customWidth="1"/>
    <col min="16129" max="16129" width="16.28515625" style="64" bestFit="1" customWidth="1"/>
    <col min="16130" max="16130" width="15.42578125" style="64" bestFit="1" customWidth="1"/>
    <col min="16131" max="16131" width="0" style="64" hidden="1" customWidth="1"/>
    <col min="16132" max="16132" width="10.28515625" style="64" bestFit="1" customWidth="1"/>
    <col min="16133" max="16133" width="14" style="64" bestFit="1" customWidth="1"/>
    <col min="16134" max="16134" width="0" style="64" hidden="1" customWidth="1"/>
    <col min="16135" max="16135" width="15" style="64" bestFit="1" customWidth="1"/>
    <col min="16136" max="16136" width="0" style="64" hidden="1" customWidth="1"/>
    <col min="16137" max="16137" width="8.85546875" style="64" bestFit="1" customWidth="1"/>
    <col min="16138" max="16138" width="10" style="64" bestFit="1" customWidth="1"/>
    <col min="16139" max="16139" width="0" style="64" hidden="1" customWidth="1"/>
    <col min="16140" max="16140" width="6.5703125" style="64" customWidth="1"/>
    <col min="16141" max="16384" width="9.140625" style="64"/>
  </cols>
  <sheetData>
    <row r="1" spans="1:14" ht="15.75" x14ac:dyDescent="0.2">
      <c r="A1" s="63" t="s">
        <v>1712</v>
      </c>
    </row>
    <row r="2" spans="1:14" x14ac:dyDescent="0.2">
      <c r="A2" s="65" t="s">
        <v>1256</v>
      </c>
      <c r="B2" s="65" t="s">
        <v>1257</v>
      </c>
      <c r="C2" s="65" t="s">
        <v>1258</v>
      </c>
      <c r="D2" s="65" t="s">
        <v>1259</v>
      </c>
      <c r="E2" s="65" t="s">
        <v>1260</v>
      </c>
      <c r="F2" s="66">
        <v>45412</v>
      </c>
      <c r="G2" s="65" t="s">
        <v>1261</v>
      </c>
      <c r="H2" s="66">
        <v>45565</v>
      </c>
      <c r="I2" s="65" t="s">
        <v>1261</v>
      </c>
      <c r="J2" s="65" t="s">
        <v>1262</v>
      </c>
      <c r="M2" s="64">
        <v>1</v>
      </c>
    </row>
    <row r="3" spans="1:14" ht="15" x14ac:dyDescent="0.2">
      <c r="A3" s="67" t="s">
        <v>1713</v>
      </c>
      <c r="B3" s="67" t="s">
        <v>1714</v>
      </c>
      <c r="C3" s="68" t="s">
        <v>1265</v>
      </c>
      <c r="D3" s="68"/>
      <c r="E3" s="68" t="s">
        <v>1715</v>
      </c>
      <c r="F3" s="69">
        <v>608</v>
      </c>
      <c r="G3" s="68"/>
      <c r="H3" s="69">
        <v>609</v>
      </c>
      <c r="I3" s="68"/>
      <c r="J3" s="68">
        <v>1</v>
      </c>
      <c r="K3" s="64" t="s">
        <v>262</v>
      </c>
      <c r="L3" s="64" t="s">
        <v>263</v>
      </c>
      <c r="M3" s="64">
        <f>IF(K3=K2,M2+1,1)</f>
        <v>1</v>
      </c>
      <c r="N3" s="55" t="str">
        <f>CONCATENATE(K3,"-",L3,"-","költségmegosztó ",M3)</f>
        <v>F0122-U0851-költségmegosztó 1</v>
      </c>
    </row>
    <row r="4" spans="1:14" ht="15" x14ac:dyDescent="0.2">
      <c r="A4" s="67" t="s">
        <v>1713</v>
      </c>
      <c r="B4" s="67" t="s">
        <v>1714</v>
      </c>
      <c r="C4" s="68" t="s">
        <v>1265</v>
      </c>
      <c r="D4" s="68"/>
      <c r="E4" s="68" t="s">
        <v>1716</v>
      </c>
      <c r="F4" s="69">
        <v>23</v>
      </c>
      <c r="G4" s="68"/>
      <c r="H4" s="69">
        <v>23</v>
      </c>
      <c r="I4" s="68"/>
      <c r="J4" s="68">
        <v>0</v>
      </c>
      <c r="K4" s="64" t="s">
        <v>262</v>
      </c>
      <c r="L4" s="64" t="s">
        <v>263</v>
      </c>
      <c r="M4" s="64">
        <f>IF(K4=K3,M3+1,1)</f>
        <v>2</v>
      </c>
      <c r="N4" s="55" t="str">
        <f t="shared" ref="N4:N34" si="0">CONCATENATE(K4,"-",L4,"-","költségmegosztó ",M4)</f>
        <v>F0122-U0851-költségmegosztó 2</v>
      </c>
    </row>
    <row r="5" spans="1:14" ht="15" x14ac:dyDescent="0.2">
      <c r="A5" s="67" t="s">
        <v>1713</v>
      </c>
      <c r="B5" s="67" t="s">
        <v>1714</v>
      </c>
      <c r="C5" s="68" t="s">
        <v>1265</v>
      </c>
      <c r="D5" s="68"/>
      <c r="E5" s="68" t="s">
        <v>1717</v>
      </c>
      <c r="F5" s="69">
        <v>247</v>
      </c>
      <c r="G5" s="68"/>
      <c r="H5" s="69">
        <v>247</v>
      </c>
      <c r="I5" s="68"/>
      <c r="J5" s="68">
        <v>0</v>
      </c>
      <c r="K5" s="64" t="s">
        <v>262</v>
      </c>
      <c r="L5" s="64" t="s">
        <v>263</v>
      </c>
      <c r="M5" s="64">
        <f t="shared" ref="M5:M34" si="1">IF(K5=K4,M4+1,1)</f>
        <v>3</v>
      </c>
      <c r="N5" s="55" t="str">
        <f t="shared" si="0"/>
        <v>F0122-U0851-költségmegosztó 3</v>
      </c>
    </row>
    <row r="6" spans="1:14" ht="15" x14ac:dyDescent="0.2">
      <c r="A6" s="67" t="s">
        <v>1713</v>
      </c>
      <c r="B6" s="67" t="s">
        <v>1714</v>
      </c>
      <c r="C6" s="68" t="s">
        <v>1265</v>
      </c>
      <c r="D6" s="68"/>
      <c r="E6" s="68" t="s">
        <v>1718</v>
      </c>
      <c r="F6" s="69">
        <v>425</v>
      </c>
      <c r="G6" s="68"/>
      <c r="H6" s="69">
        <v>427</v>
      </c>
      <c r="I6" s="68"/>
      <c r="J6" s="68">
        <v>2</v>
      </c>
      <c r="K6" s="64" t="s">
        <v>262</v>
      </c>
      <c r="L6" s="64" t="s">
        <v>263</v>
      </c>
      <c r="M6" s="64">
        <f t="shared" si="1"/>
        <v>4</v>
      </c>
      <c r="N6" s="55" t="str">
        <f t="shared" si="0"/>
        <v>F0122-U0851-költségmegosztó 4</v>
      </c>
    </row>
    <row r="7" spans="1:14" ht="15" x14ac:dyDescent="0.2">
      <c r="A7" s="67" t="s">
        <v>1713</v>
      </c>
      <c r="B7" s="67" t="s">
        <v>1714</v>
      </c>
      <c r="C7" s="68" t="s">
        <v>1265</v>
      </c>
      <c r="D7" s="68"/>
      <c r="E7" s="68" t="s">
        <v>1719</v>
      </c>
      <c r="F7" s="69">
        <v>765</v>
      </c>
      <c r="G7" s="68"/>
      <c r="H7" s="69">
        <v>772</v>
      </c>
      <c r="I7" s="68"/>
      <c r="J7" s="68">
        <v>7</v>
      </c>
      <c r="K7" s="64" t="s">
        <v>262</v>
      </c>
      <c r="L7" s="64" t="s">
        <v>263</v>
      </c>
      <c r="M7" s="64">
        <f t="shared" si="1"/>
        <v>5</v>
      </c>
      <c r="N7" s="55" t="str">
        <f t="shared" si="0"/>
        <v>F0122-U0851-költségmegosztó 5</v>
      </c>
    </row>
    <row r="8" spans="1:14" ht="15" x14ac:dyDescent="0.2">
      <c r="A8" s="67" t="s">
        <v>1713</v>
      </c>
      <c r="B8" s="67" t="s">
        <v>1714</v>
      </c>
      <c r="C8" s="68" t="s">
        <v>1265</v>
      </c>
      <c r="D8" s="68"/>
      <c r="E8" s="68" t="s">
        <v>1720</v>
      </c>
      <c r="F8" s="69">
        <v>545</v>
      </c>
      <c r="G8" s="68"/>
      <c r="H8" s="69">
        <v>545</v>
      </c>
      <c r="I8" s="68"/>
      <c r="J8" s="68">
        <v>0</v>
      </c>
      <c r="K8" s="64" t="s">
        <v>262</v>
      </c>
      <c r="L8" s="64" t="s">
        <v>263</v>
      </c>
      <c r="M8" s="64">
        <f t="shared" si="1"/>
        <v>6</v>
      </c>
      <c r="N8" s="55" t="str">
        <f t="shared" si="0"/>
        <v>F0122-U0851-költségmegosztó 6</v>
      </c>
    </row>
    <row r="9" spans="1:14" ht="15" x14ac:dyDescent="0.2">
      <c r="A9" s="67" t="s">
        <v>1713</v>
      </c>
      <c r="B9" s="67" t="s">
        <v>1714</v>
      </c>
      <c r="C9" s="68" t="s">
        <v>1265</v>
      </c>
      <c r="D9" s="68"/>
      <c r="E9" s="68" t="s">
        <v>1721</v>
      </c>
      <c r="F9" s="69">
        <v>0</v>
      </c>
      <c r="G9" s="68"/>
      <c r="H9" s="69">
        <v>0</v>
      </c>
      <c r="I9" s="68"/>
      <c r="J9" s="68">
        <v>0</v>
      </c>
      <c r="K9" s="64" t="s">
        <v>262</v>
      </c>
      <c r="L9" s="64" t="s">
        <v>263</v>
      </c>
      <c r="M9" s="64">
        <f t="shared" si="1"/>
        <v>7</v>
      </c>
      <c r="N9" s="55" t="str">
        <f t="shared" si="0"/>
        <v>F0122-U0851-költségmegosztó 7</v>
      </c>
    </row>
    <row r="10" spans="1:14" ht="15" x14ac:dyDescent="0.2">
      <c r="A10" s="67" t="s">
        <v>1713</v>
      </c>
      <c r="B10" s="67" t="s">
        <v>1714</v>
      </c>
      <c r="C10" s="68" t="s">
        <v>1265</v>
      </c>
      <c r="D10" s="68"/>
      <c r="E10" s="68" t="s">
        <v>1722</v>
      </c>
      <c r="F10" s="69">
        <v>556</v>
      </c>
      <c r="G10" s="68"/>
      <c r="H10" s="69">
        <v>556</v>
      </c>
      <c r="I10" s="68"/>
      <c r="J10" s="68">
        <v>0</v>
      </c>
      <c r="K10" s="64" t="s">
        <v>262</v>
      </c>
      <c r="L10" s="64" t="s">
        <v>263</v>
      </c>
      <c r="M10" s="64">
        <f t="shared" si="1"/>
        <v>8</v>
      </c>
      <c r="N10" s="55" t="str">
        <f t="shared" si="0"/>
        <v>F0122-U0851-költségmegosztó 8</v>
      </c>
    </row>
    <row r="11" spans="1:14" ht="15" x14ac:dyDescent="0.2">
      <c r="A11" s="67" t="s">
        <v>1713</v>
      </c>
      <c r="B11" s="67" t="s">
        <v>1714</v>
      </c>
      <c r="C11" s="68" t="s">
        <v>1265</v>
      </c>
      <c r="D11" s="68"/>
      <c r="E11" s="68" t="s">
        <v>1723</v>
      </c>
      <c r="F11" s="69">
        <v>966.00000000000011</v>
      </c>
      <c r="G11" s="68"/>
      <c r="H11" s="69">
        <v>974.00000000000011</v>
      </c>
      <c r="I11" s="68"/>
      <c r="J11" s="68">
        <v>8</v>
      </c>
      <c r="K11" s="64" t="s">
        <v>262</v>
      </c>
      <c r="L11" s="64" t="s">
        <v>263</v>
      </c>
      <c r="M11" s="64">
        <f t="shared" si="1"/>
        <v>9</v>
      </c>
      <c r="N11" s="55" t="str">
        <f t="shared" si="0"/>
        <v>F0122-U0851-költségmegosztó 9</v>
      </c>
    </row>
    <row r="12" spans="1:14" ht="15" x14ac:dyDescent="0.2">
      <c r="A12" s="67" t="s">
        <v>1713</v>
      </c>
      <c r="B12" s="67" t="s">
        <v>1714</v>
      </c>
      <c r="C12" s="68" t="s">
        <v>1265</v>
      </c>
      <c r="D12" s="68"/>
      <c r="E12" s="68" t="s">
        <v>1724</v>
      </c>
      <c r="F12" s="69">
        <v>648</v>
      </c>
      <c r="G12" s="68"/>
      <c r="H12" s="69">
        <v>648</v>
      </c>
      <c r="I12" s="68"/>
      <c r="J12" s="68">
        <v>0</v>
      </c>
      <c r="K12" s="64" t="s">
        <v>262</v>
      </c>
      <c r="L12" s="64" t="s">
        <v>263</v>
      </c>
      <c r="M12" s="64">
        <f t="shared" si="1"/>
        <v>10</v>
      </c>
      <c r="N12" s="55" t="str">
        <f t="shared" si="0"/>
        <v>F0122-U0851-költségmegosztó 10</v>
      </c>
    </row>
    <row r="13" spans="1:14" ht="15" x14ac:dyDescent="0.2">
      <c r="A13" s="67" t="s">
        <v>1713</v>
      </c>
      <c r="B13" s="67" t="s">
        <v>1714</v>
      </c>
      <c r="C13" s="68" t="s">
        <v>1265</v>
      </c>
      <c r="D13" s="68"/>
      <c r="E13" s="68" t="s">
        <v>1725</v>
      </c>
      <c r="F13" s="69">
        <v>463</v>
      </c>
      <c r="G13" s="68"/>
      <c r="H13" s="69">
        <v>463</v>
      </c>
      <c r="I13" s="68"/>
      <c r="J13" s="68">
        <v>0</v>
      </c>
      <c r="K13" s="64" t="s">
        <v>262</v>
      </c>
      <c r="L13" s="64" t="s">
        <v>263</v>
      </c>
      <c r="M13" s="64">
        <f t="shared" si="1"/>
        <v>11</v>
      </c>
      <c r="N13" s="55" t="str">
        <f t="shared" si="0"/>
        <v>F0122-U0851-költségmegosztó 11</v>
      </c>
    </row>
    <row r="14" spans="1:14" ht="15" x14ac:dyDescent="0.2">
      <c r="A14" s="67" t="s">
        <v>1713</v>
      </c>
      <c r="B14" s="67" t="s">
        <v>1714</v>
      </c>
      <c r="C14" s="68" t="s">
        <v>1265</v>
      </c>
      <c r="D14" s="68"/>
      <c r="E14" s="68" t="s">
        <v>1726</v>
      </c>
      <c r="F14" s="69">
        <v>503.00000000000006</v>
      </c>
      <c r="G14" s="68"/>
      <c r="H14" s="69">
        <v>503.00000000000006</v>
      </c>
      <c r="I14" s="68"/>
      <c r="J14" s="68">
        <v>0</v>
      </c>
      <c r="K14" s="64" t="s">
        <v>262</v>
      </c>
      <c r="L14" s="64" t="s">
        <v>263</v>
      </c>
      <c r="M14" s="64">
        <f t="shared" si="1"/>
        <v>12</v>
      </c>
      <c r="N14" s="55" t="str">
        <f t="shared" si="0"/>
        <v>F0122-U0851-költségmegosztó 12</v>
      </c>
    </row>
    <row r="15" spans="1:14" ht="15" x14ac:dyDescent="0.2">
      <c r="A15" s="67" t="s">
        <v>1713</v>
      </c>
      <c r="B15" s="67" t="s">
        <v>1714</v>
      </c>
      <c r="C15" s="68" t="s">
        <v>1265</v>
      </c>
      <c r="D15" s="68"/>
      <c r="E15" s="68" t="s">
        <v>1727</v>
      </c>
      <c r="F15" s="69">
        <v>222</v>
      </c>
      <c r="G15" s="68"/>
      <c r="H15" s="69">
        <v>222</v>
      </c>
      <c r="I15" s="68"/>
      <c r="J15" s="68">
        <v>0</v>
      </c>
      <c r="K15" s="64" t="s">
        <v>262</v>
      </c>
      <c r="L15" s="64" t="s">
        <v>263</v>
      </c>
      <c r="M15" s="64">
        <f t="shared" si="1"/>
        <v>13</v>
      </c>
      <c r="N15" s="55" t="str">
        <f t="shared" si="0"/>
        <v>F0122-U0851-költségmegosztó 13</v>
      </c>
    </row>
    <row r="16" spans="1:14" ht="15" x14ac:dyDescent="0.2">
      <c r="A16" s="67" t="s">
        <v>1713</v>
      </c>
      <c r="B16" s="67" t="s">
        <v>1714</v>
      </c>
      <c r="C16" s="68" t="s">
        <v>1265</v>
      </c>
      <c r="D16" s="68"/>
      <c r="E16" s="68" t="s">
        <v>1728</v>
      </c>
      <c r="F16" s="69">
        <v>537</v>
      </c>
      <c r="G16" s="68"/>
      <c r="H16" s="69">
        <v>537</v>
      </c>
      <c r="I16" s="68"/>
      <c r="J16" s="68">
        <v>0</v>
      </c>
      <c r="K16" s="64" t="s">
        <v>262</v>
      </c>
      <c r="L16" s="64" t="s">
        <v>263</v>
      </c>
      <c r="M16" s="64">
        <f t="shared" si="1"/>
        <v>14</v>
      </c>
      <c r="N16" s="55" t="str">
        <f t="shared" si="0"/>
        <v>F0122-U0851-költségmegosztó 14</v>
      </c>
    </row>
    <row r="17" spans="1:14" ht="15" x14ac:dyDescent="0.2">
      <c r="A17" s="67" t="s">
        <v>1713</v>
      </c>
      <c r="B17" s="67" t="s">
        <v>1714</v>
      </c>
      <c r="C17" s="68" t="s">
        <v>1265</v>
      </c>
      <c r="D17" s="68"/>
      <c r="E17" s="68" t="s">
        <v>1729</v>
      </c>
      <c r="F17" s="69">
        <v>679</v>
      </c>
      <c r="G17" s="68"/>
      <c r="H17" s="69">
        <v>679</v>
      </c>
      <c r="I17" s="68"/>
      <c r="J17" s="68">
        <v>0</v>
      </c>
      <c r="K17" s="64" t="s">
        <v>262</v>
      </c>
      <c r="L17" s="64" t="s">
        <v>263</v>
      </c>
      <c r="M17" s="64">
        <f t="shared" si="1"/>
        <v>15</v>
      </c>
      <c r="N17" s="55" t="str">
        <f t="shared" si="0"/>
        <v>F0122-U0851-költségmegosztó 15</v>
      </c>
    </row>
    <row r="18" spans="1:14" ht="15" x14ac:dyDescent="0.2">
      <c r="A18" s="67" t="s">
        <v>1713</v>
      </c>
      <c r="B18" s="67" t="s">
        <v>1714</v>
      </c>
      <c r="C18" s="68" t="s">
        <v>1265</v>
      </c>
      <c r="D18" s="68"/>
      <c r="E18" s="68" t="s">
        <v>1730</v>
      </c>
      <c r="F18" s="69">
        <v>269</v>
      </c>
      <c r="G18" s="68"/>
      <c r="H18" s="69">
        <v>269</v>
      </c>
      <c r="I18" s="68"/>
      <c r="J18" s="68">
        <v>0</v>
      </c>
      <c r="K18" s="64" t="s">
        <v>262</v>
      </c>
      <c r="L18" s="64" t="s">
        <v>263</v>
      </c>
      <c r="M18" s="64">
        <f t="shared" si="1"/>
        <v>16</v>
      </c>
      <c r="N18" s="55" t="str">
        <f t="shared" si="0"/>
        <v>F0122-U0851-költségmegosztó 16</v>
      </c>
    </row>
    <row r="19" spans="1:14" ht="15" x14ac:dyDescent="0.2">
      <c r="A19" s="67" t="s">
        <v>1713</v>
      </c>
      <c r="B19" s="67" t="s">
        <v>1714</v>
      </c>
      <c r="C19" s="68" t="s">
        <v>1265</v>
      </c>
      <c r="D19" s="68"/>
      <c r="E19" s="68" t="s">
        <v>1731</v>
      </c>
      <c r="F19" s="69">
        <v>254</v>
      </c>
      <c r="G19" s="68"/>
      <c r="H19" s="69">
        <v>255</v>
      </c>
      <c r="I19" s="68"/>
      <c r="J19" s="68">
        <v>1</v>
      </c>
      <c r="K19" s="64" t="s">
        <v>262</v>
      </c>
      <c r="L19" s="64" t="s">
        <v>263</v>
      </c>
      <c r="M19" s="64">
        <f t="shared" si="1"/>
        <v>17</v>
      </c>
      <c r="N19" s="55" t="str">
        <f t="shared" si="0"/>
        <v>F0122-U0851-költségmegosztó 17</v>
      </c>
    </row>
    <row r="20" spans="1:14" ht="15" x14ac:dyDescent="0.2">
      <c r="A20" s="67" t="s">
        <v>1732</v>
      </c>
      <c r="B20" s="67" t="s">
        <v>1714</v>
      </c>
      <c r="C20" s="68" t="s">
        <v>1265</v>
      </c>
      <c r="D20" s="68"/>
      <c r="E20" s="68" t="s">
        <v>1733</v>
      </c>
      <c r="F20" s="69">
        <v>313</v>
      </c>
      <c r="G20" s="68"/>
      <c r="H20" s="69">
        <v>313</v>
      </c>
      <c r="I20" s="68"/>
      <c r="J20" s="68">
        <v>0</v>
      </c>
      <c r="K20" s="64" t="s">
        <v>264</v>
      </c>
      <c r="L20" s="64" t="s">
        <v>265</v>
      </c>
      <c r="M20" s="64">
        <f t="shared" si="1"/>
        <v>1</v>
      </c>
      <c r="N20" s="55" t="str">
        <f t="shared" si="0"/>
        <v>F0553-U0406-költségmegosztó 1</v>
      </c>
    </row>
    <row r="21" spans="1:14" ht="15" x14ac:dyDescent="0.2">
      <c r="A21" s="67" t="s">
        <v>1732</v>
      </c>
      <c r="B21" s="67" t="s">
        <v>1714</v>
      </c>
      <c r="C21" s="68" t="s">
        <v>1265</v>
      </c>
      <c r="D21" s="68"/>
      <c r="E21" s="68" t="s">
        <v>1734</v>
      </c>
      <c r="F21" s="69">
        <v>72</v>
      </c>
      <c r="G21" s="68"/>
      <c r="H21" s="69">
        <v>72</v>
      </c>
      <c r="I21" s="68"/>
      <c r="J21" s="68">
        <v>0</v>
      </c>
      <c r="K21" s="64" t="s">
        <v>264</v>
      </c>
      <c r="L21" s="64" t="s">
        <v>265</v>
      </c>
      <c r="M21" s="64">
        <f t="shared" si="1"/>
        <v>2</v>
      </c>
      <c r="N21" s="55" t="str">
        <f t="shared" si="0"/>
        <v>F0553-U0406-költségmegosztó 2</v>
      </c>
    </row>
    <row r="22" spans="1:14" ht="15" x14ac:dyDescent="0.2">
      <c r="A22" s="67" t="s">
        <v>1732</v>
      </c>
      <c r="B22" s="67" t="s">
        <v>1714</v>
      </c>
      <c r="C22" s="68" t="s">
        <v>1265</v>
      </c>
      <c r="D22" s="68"/>
      <c r="E22" s="68" t="s">
        <v>1735</v>
      </c>
      <c r="F22" s="69">
        <v>0</v>
      </c>
      <c r="G22" s="68"/>
      <c r="H22" s="69">
        <v>0</v>
      </c>
      <c r="I22" s="68"/>
      <c r="J22" s="68">
        <v>0</v>
      </c>
      <c r="K22" s="64" t="s">
        <v>264</v>
      </c>
      <c r="L22" s="64" t="s">
        <v>265</v>
      </c>
      <c r="M22" s="64">
        <f t="shared" si="1"/>
        <v>3</v>
      </c>
      <c r="N22" s="55" t="str">
        <f t="shared" si="0"/>
        <v>F0553-U0406-költségmegosztó 3</v>
      </c>
    </row>
    <row r="23" spans="1:14" ht="15" x14ac:dyDescent="0.2">
      <c r="A23" s="67" t="s">
        <v>1732</v>
      </c>
      <c r="B23" s="67" t="s">
        <v>1714</v>
      </c>
      <c r="C23" s="68" t="s">
        <v>1265</v>
      </c>
      <c r="D23" s="68"/>
      <c r="E23" s="68" t="s">
        <v>1736</v>
      </c>
      <c r="F23" s="69">
        <v>403</v>
      </c>
      <c r="G23" s="68"/>
      <c r="H23" s="69">
        <v>410</v>
      </c>
      <c r="I23" s="68"/>
      <c r="J23" s="68">
        <v>7</v>
      </c>
      <c r="K23" s="64" t="s">
        <v>264</v>
      </c>
      <c r="L23" s="64" t="s">
        <v>265</v>
      </c>
      <c r="M23" s="64">
        <f t="shared" si="1"/>
        <v>4</v>
      </c>
      <c r="N23" s="55" t="str">
        <f t="shared" si="0"/>
        <v>F0553-U0406-költségmegosztó 4</v>
      </c>
    </row>
    <row r="24" spans="1:14" ht="15" x14ac:dyDescent="0.2">
      <c r="A24" s="67" t="s">
        <v>1732</v>
      </c>
      <c r="B24" s="67" t="s">
        <v>1714</v>
      </c>
      <c r="C24" s="68" t="s">
        <v>1265</v>
      </c>
      <c r="D24" s="68"/>
      <c r="E24" s="68" t="s">
        <v>1737</v>
      </c>
      <c r="F24" s="69">
        <v>357</v>
      </c>
      <c r="G24" s="68"/>
      <c r="H24" s="69">
        <v>357</v>
      </c>
      <c r="I24" s="68"/>
      <c r="J24" s="68">
        <v>0</v>
      </c>
      <c r="K24" s="64" t="s">
        <v>264</v>
      </c>
      <c r="L24" s="64" t="s">
        <v>265</v>
      </c>
      <c r="M24" s="64">
        <f t="shared" si="1"/>
        <v>5</v>
      </c>
      <c r="N24" s="55" t="str">
        <f t="shared" si="0"/>
        <v>F0553-U0406-költségmegosztó 5</v>
      </c>
    </row>
    <row r="25" spans="1:14" ht="15" x14ac:dyDescent="0.2">
      <c r="A25" s="67" t="s">
        <v>1732</v>
      </c>
      <c r="B25" s="67" t="s">
        <v>1714</v>
      </c>
      <c r="C25" s="68" t="s">
        <v>1265</v>
      </c>
      <c r="D25" s="68"/>
      <c r="E25" s="68" t="s">
        <v>1738</v>
      </c>
      <c r="F25" s="69">
        <v>405</v>
      </c>
      <c r="G25" s="68"/>
      <c r="H25" s="69">
        <v>405</v>
      </c>
      <c r="I25" s="68"/>
      <c r="J25" s="68">
        <v>0</v>
      </c>
      <c r="K25" s="64" t="s">
        <v>264</v>
      </c>
      <c r="L25" s="64" t="s">
        <v>265</v>
      </c>
      <c r="M25" s="64">
        <f t="shared" si="1"/>
        <v>6</v>
      </c>
      <c r="N25" s="55" t="str">
        <f t="shared" si="0"/>
        <v>F0553-U0406-költségmegosztó 6</v>
      </c>
    </row>
    <row r="26" spans="1:14" ht="15" x14ac:dyDescent="0.2">
      <c r="A26" s="67" t="s">
        <v>1732</v>
      </c>
      <c r="B26" s="67" t="s">
        <v>1714</v>
      </c>
      <c r="C26" s="68" t="s">
        <v>1265</v>
      </c>
      <c r="D26" s="68"/>
      <c r="E26" s="68" t="s">
        <v>1739</v>
      </c>
      <c r="F26" s="69">
        <v>396</v>
      </c>
      <c r="G26" s="68"/>
      <c r="H26" s="69">
        <v>396</v>
      </c>
      <c r="I26" s="68"/>
      <c r="J26" s="68">
        <v>0</v>
      </c>
      <c r="K26" s="64" t="s">
        <v>264</v>
      </c>
      <c r="L26" s="64" t="s">
        <v>265</v>
      </c>
      <c r="M26" s="64">
        <f t="shared" si="1"/>
        <v>7</v>
      </c>
      <c r="N26" s="55" t="str">
        <f t="shared" si="0"/>
        <v>F0553-U0406-költségmegosztó 7</v>
      </c>
    </row>
    <row r="27" spans="1:14" ht="15" x14ac:dyDescent="0.2">
      <c r="A27" s="67" t="s">
        <v>1732</v>
      </c>
      <c r="B27" s="67" t="s">
        <v>1714</v>
      </c>
      <c r="C27" s="68" t="s">
        <v>1265</v>
      </c>
      <c r="D27" s="68"/>
      <c r="E27" s="68" t="s">
        <v>1740</v>
      </c>
      <c r="F27" s="69">
        <v>0</v>
      </c>
      <c r="G27" s="68"/>
      <c r="H27" s="69">
        <v>0</v>
      </c>
      <c r="I27" s="68"/>
      <c r="J27" s="68">
        <v>0</v>
      </c>
      <c r="K27" s="64" t="s">
        <v>264</v>
      </c>
      <c r="L27" s="64" t="s">
        <v>265</v>
      </c>
      <c r="M27" s="64">
        <f t="shared" si="1"/>
        <v>8</v>
      </c>
      <c r="N27" s="55" t="str">
        <f t="shared" si="0"/>
        <v>F0553-U0406-költségmegosztó 8</v>
      </c>
    </row>
    <row r="28" spans="1:14" ht="15" x14ac:dyDescent="0.2">
      <c r="A28" s="67" t="s">
        <v>1732</v>
      </c>
      <c r="B28" s="67" t="s">
        <v>1714</v>
      </c>
      <c r="C28" s="68" t="s">
        <v>1265</v>
      </c>
      <c r="D28" s="68"/>
      <c r="E28" s="68" t="s">
        <v>1741</v>
      </c>
      <c r="F28" s="69">
        <v>0</v>
      </c>
      <c r="G28" s="68"/>
      <c r="H28" s="69">
        <v>0</v>
      </c>
      <c r="I28" s="68"/>
      <c r="J28" s="68">
        <v>0</v>
      </c>
      <c r="K28" s="64" t="s">
        <v>264</v>
      </c>
      <c r="L28" s="64" t="s">
        <v>265</v>
      </c>
      <c r="M28" s="64">
        <f t="shared" si="1"/>
        <v>9</v>
      </c>
      <c r="N28" s="55" t="str">
        <f t="shared" si="0"/>
        <v>F0553-U0406-költségmegosztó 9</v>
      </c>
    </row>
    <row r="29" spans="1:14" ht="15" x14ac:dyDescent="0.2">
      <c r="A29" s="67" t="s">
        <v>1732</v>
      </c>
      <c r="B29" s="67" t="s">
        <v>1714</v>
      </c>
      <c r="C29" s="68" t="s">
        <v>1265</v>
      </c>
      <c r="D29" s="68"/>
      <c r="E29" s="68" t="s">
        <v>1742</v>
      </c>
      <c r="F29" s="69">
        <v>70</v>
      </c>
      <c r="G29" s="68"/>
      <c r="H29" s="69">
        <v>70</v>
      </c>
      <c r="I29" s="68"/>
      <c r="J29" s="68">
        <v>0</v>
      </c>
      <c r="K29" s="64" t="s">
        <v>264</v>
      </c>
      <c r="L29" s="64" t="s">
        <v>265</v>
      </c>
      <c r="M29" s="64">
        <f t="shared" si="1"/>
        <v>10</v>
      </c>
      <c r="N29" s="55" t="str">
        <f t="shared" si="0"/>
        <v>F0553-U0406-költségmegosztó 10</v>
      </c>
    </row>
    <row r="30" spans="1:14" ht="15" x14ac:dyDescent="0.2">
      <c r="A30" s="67" t="s">
        <v>1732</v>
      </c>
      <c r="B30" s="67" t="s">
        <v>1714</v>
      </c>
      <c r="C30" s="68" t="s">
        <v>1265</v>
      </c>
      <c r="D30" s="68"/>
      <c r="E30" s="68" t="s">
        <v>1743</v>
      </c>
      <c r="F30" s="69">
        <v>251</v>
      </c>
      <c r="G30" s="68"/>
      <c r="H30" s="69">
        <v>253</v>
      </c>
      <c r="I30" s="68"/>
      <c r="J30" s="68">
        <v>2</v>
      </c>
      <c r="K30" s="64" t="s">
        <v>264</v>
      </c>
      <c r="L30" s="64" t="s">
        <v>265</v>
      </c>
      <c r="M30" s="64">
        <f t="shared" si="1"/>
        <v>11</v>
      </c>
      <c r="N30" s="55" t="str">
        <f t="shared" si="0"/>
        <v>F0553-U0406-költségmegosztó 11</v>
      </c>
    </row>
    <row r="31" spans="1:14" ht="15" x14ac:dyDescent="0.2">
      <c r="A31" s="67" t="s">
        <v>1732</v>
      </c>
      <c r="B31" s="67" t="s">
        <v>1714</v>
      </c>
      <c r="C31" s="68" t="s">
        <v>1265</v>
      </c>
      <c r="D31" s="68"/>
      <c r="E31" s="68" t="s">
        <v>1744</v>
      </c>
      <c r="F31" s="69">
        <v>658</v>
      </c>
      <c r="G31" s="68"/>
      <c r="H31" s="69">
        <v>669</v>
      </c>
      <c r="I31" s="68"/>
      <c r="J31" s="68">
        <v>11</v>
      </c>
      <c r="K31" s="64" t="s">
        <v>264</v>
      </c>
      <c r="L31" s="64" t="s">
        <v>265</v>
      </c>
      <c r="M31" s="64">
        <f t="shared" si="1"/>
        <v>12</v>
      </c>
      <c r="N31" s="55" t="str">
        <f t="shared" si="0"/>
        <v>F0553-U0406-költségmegosztó 12</v>
      </c>
    </row>
    <row r="32" spans="1:14" ht="15" x14ac:dyDescent="0.2">
      <c r="A32" s="67" t="s">
        <v>1732</v>
      </c>
      <c r="B32" s="67" t="s">
        <v>1714</v>
      </c>
      <c r="C32" s="68" t="s">
        <v>1265</v>
      </c>
      <c r="D32" s="68"/>
      <c r="E32" s="68" t="s">
        <v>1745</v>
      </c>
      <c r="F32" s="69">
        <v>135</v>
      </c>
      <c r="G32" s="68"/>
      <c r="H32" s="69">
        <v>135</v>
      </c>
      <c r="I32" s="68"/>
      <c r="J32" s="68">
        <v>0</v>
      </c>
      <c r="K32" s="64" t="s">
        <v>264</v>
      </c>
      <c r="L32" s="64" t="s">
        <v>265</v>
      </c>
      <c r="M32" s="64">
        <f t="shared" si="1"/>
        <v>13</v>
      </c>
      <c r="N32" s="55" t="str">
        <f t="shared" si="0"/>
        <v>F0553-U0406-költségmegosztó 13</v>
      </c>
    </row>
    <row r="33" spans="1:14" ht="15" x14ac:dyDescent="0.2">
      <c r="A33" s="67" t="s">
        <v>1732</v>
      </c>
      <c r="B33" s="67" t="s">
        <v>1714</v>
      </c>
      <c r="C33" s="68" t="s">
        <v>1265</v>
      </c>
      <c r="D33" s="68"/>
      <c r="E33" s="68" t="s">
        <v>1746</v>
      </c>
      <c r="F33" s="69">
        <v>364</v>
      </c>
      <c r="G33" s="68"/>
      <c r="H33" s="69">
        <v>364</v>
      </c>
      <c r="I33" s="68"/>
      <c r="J33" s="68">
        <v>0</v>
      </c>
      <c r="K33" s="64" t="s">
        <v>264</v>
      </c>
      <c r="L33" s="64" t="s">
        <v>265</v>
      </c>
      <c r="M33" s="64">
        <f t="shared" si="1"/>
        <v>14</v>
      </c>
      <c r="N33" s="55" t="str">
        <f t="shared" si="0"/>
        <v>F0553-U0406-költségmegosztó 14</v>
      </c>
    </row>
    <row r="34" spans="1:14" ht="15" x14ac:dyDescent="0.2">
      <c r="A34" s="67" t="s">
        <v>1732</v>
      </c>
      <c r="B34" s="67" t="s">
        <v>1714</v>
      </c>
      <c r="C34" s="68" t="s">
        <v>1265</v>
      </c>
      <c r="D34" s="68"/>
      <c r="E34" s="68" t="s">
        <v>1747</v>
      </c>
      <c r="F34" s="69">
        <v>0</v>
      </c>
      <c r="G34" s="68"/>
      <c r="H34" s="69">
        <v>0</v>
      </c>
      <c r="I34" s="68"/>
      <c r="J34" s="68">
        <v>0</v>
      </c>
      <c r="K34" s="64" t="s">
        <v>264</v>
      </c>
      <c r="L34" s="64" t="s">
        <v>265</v>
      </c>
      <c r="M34" s="64">
        <f t="shared" si="1"/>
        <v>15</v>
      </c>
      <c r="N34" s="55" t="str">
        <f t="shared" si="0"/>
        <v>F0553-U0406-költségmegosztó 15</v>
      </c>
    </row>
  </sheetData>
  <phoneticPr fontId="11" type="noConversion"/>
  <pageMargins left="0" right="0" top="0" bottom="1.041732283464567E-2" header="0" footer="0"/>
  <pageSetup paperSize="9" orientation="landscape" horizontalDpi="0" verticalDpi="0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8F16-78E3-4349-A927-44CA05C5C163}">
  <dimension ref="A1:N25"/>
  <sheetViews>
    <sheetView showGridLines="0" workbookViewId="0">
      <selection activeCell="AC20" sqref="AC20"/>
    </sheetView>
  </sheetViews>
  <sheetFormatPr defaultRowHeight="12.75" x14ac:dyDescent="0.2"/>
  <cols>
    <col min="1" max="1" width="33.85546875" style="64" bestFit="1" customWidth="1"/>
    <col min="2" max="2" width="14.28515625" style="64" bestFit="1" customWidth="1"/>
    <col min="3" max="3" width="15.42578125" style="64" bestFit="1" customWidth="1"/>
    <col min="4" max="4" width="12.7109375" style="64" customWidth="1"/>
    <col min="5" max="5" width="10.28515625" style="64" bestFit="1" customWidth="1"/>
    <col min="6" max="6" width="14" style="64" bestFit="1" customWidth="1"/>
    <col min="7" max="7" width="12.140625" style="64" customWidth="1"/>
    <col min="8" max="8" width="15" style="64" bestFit="1" customWidth="1"/>
    <col min="9" max="9" width="12.140625" style="64" customWidth="1"/>
    <col min="10" max="10" width="8.85546875" style="64" bestFit="1" customWidth="1"/>
    <col min="11" max="11" width="9.140625" style="64" customWidth="1"/>
    <col min="12" max="12" width="6.5703125" style="64" customWidth="1"/>
    <col min="13" max="255" width="9.140625" style="64"/>
    <col min="256" max="256" width="33.85546875" style="64" bestFit="1" customWidth="1"/>
    <col min="257" max="257" width="14.28515625" style="64" bestFit="1" customWidth="1"/>
    <col min="258" max="258" width="15.42578125" style="64" bestFit="1" customWidth="1"/>
    <col min="259" max="259" width="0" style="64" hidden="1" customWidth="1"/>
    <col min="260" max="260" width="10.28515625" style="64" bestFit="1" customWidth="1"/>
    <col min="261" max="261" width="14" style="64" bestFit="1" customWidth="1"/>
    <col min="262" max="262" width="0" style="64" hidden="1" customWidth="1"/>
    <col min="263" max="263" width="15" style="64" bestFit="1" customWidth="1"/>
    <col min="264" max="264" width="0" style="64" hidden="1" customWidth="1"/>
    <col min="265" max="265" width="8.85546875" style="64" bestFit="1" customWidth="1"/>
    <col min="266" max="266" width="10" style="64" bestFit="1" customWidth="1"/>
    <col min="267" max="267" width="0" style="64" hidden="1" customWidth="1"/>
    <col min="268" max="268" width="6.5703125" style="64" customWidth="1"/>
    <col min="269" max="511" width="9.140625" style="64"/>
    <col min="512" max="512" width="33.85546875" style="64" bestFit="1" customWidth="1"/>
    <col min="513" max="513" width="14.28515625" style="64" bestFit="1" customWidth="1"/>
    <col min="514" max="514" width="15.42578125" style="64" bestFit="1" customWidth="1"/>
    <col min="515" max="515" width="0" style="64" hidden="1" customWidth="1"/>
    <col min="516" max="516" width="10.28515625" style="64" bestFit="1" customWidth="1"/>
    <col min="517" max="517" width="14" style="64" bestFit="1" customWidth="1"/>
    <col min="518" max="518" width="0" style="64" hidden="1" customWidth="1"/>
    <col min="519" max="519" width="15" style="64" bestFit="1" customWidth="1"/>
    <col min="520" max="520" width="0" style="64" hidden="1" customWidth="1"/>
    <col min="521" max="521" width="8.85546875" style="64" bestFit="1" customWidth="1"/>
    <col min="522" max="522" width="10" style="64" bestFit="1" customWidth="1"/>
    <col min="523" max="523" width="0" style="64" hidden="1" customWidth="1"/>
    <col min="524" max="524" width="6.5703125" style="64" customWidth="1"/>
    <col min="525" max="767" width="9.140625" style="64"/>
    <col min="768" max="768" width="33.85546875" style="64" bestFit="1" customWidth="1"/>
    <col min="769" max="769" width="14.28515625" style="64" bestFit="1" customWidth="1"/>
    <col min="770" max="770" width="15.42578125" style="64" bestFit="1" customWidth="1"/>
    <col min="771" max="771" width="0" style="64" hidden="1" customWidth="1"/>
    <col min="772" max="772" width="10.28515625" style="64" bestFit="1" customWidth="1"/>
    <col min="773" max="773" width="14" style="64" bestFit="1" customWidth="1"/>
    <col min="774" max="774" width="0" style="64" hidden="1" customWidth="1"/>
    <col min="775" max="775" width="15" style="64" bestFit="1" customWidth="1"/>
    <col min="776" max="776" width="0" style="64" hidden="1" customWidth="1"/>
    <col min="777" max="777" width="8.85546875" style="64" bestFit="1" customWidth="1"/>
    <col min="778" max="778" width="10" style="64" bestFit="1" customWidth="1"/>
    <col min="779" max="779" width="0" style="64" hidden="1" customWidth="1"/>
    <col min="780" max="780" width="6.5703125" style="64" customWidth="1"/>
    <col min="781" max="1023" width="9.140625" style="64"/>
    <col min="1024" max="1024" width="33.85546875" style="64" bestFit="1" customWidth="1"/>
    <col min="1025" max="1025" width="14.28515625" style="64" bestFit="1" customWidth="1"/>
    <col min="1026" max="1026" width="15.42578125" style="64" bestFit="1" customWidth="1"/>
    <col min="1027" max="1027" width="0" style="64" hidden="1" customWidth="1"/>
    <col min="1028" max="1028" width="10.28515625" style="64" bestFit="1" customWidth="1"/>
    <col min="1029" max="1029" width="14" style="64" bestFit="1" customWidth="1"/>
    <col min="1030" max="1030" width="0" style="64" hidden="1" customWidth="1"/>
    <col min="1031" max="1031" width="15" style="64" bestFit="1" customWidth="1"/>
    <col min="1032" max="1032" width="0" style="64" hidden="1" customWidth="1"/>
    <col min="1033" max="1033" width="8.85546875" style="64" bestFit="1" customWidth="1"/>
    <col min="1034" max="1034" width="10" style="64" bestFit="1" customWidth="1"/>
    <col min="1035" max="1035" width="0" style="64" hidden="1" customWidth="1"/>
    <col min="1036" max="1036" width="6.5703125" style="64" customWidth="1"/>
    <col min="1037" max="1279" width="9.140625" style="64"/>
    <col min="1280" max="1280" width="33.85546875" style="64" bestFit="1" customWidth="1"/>
    <col min="1281" max="1281" width="14.28515625" style="64" bestFit="1" customWidth="1"/>
    <col min="1282" max="1282" width="15.42578125" style="64" bestFit="1" customWidth="1"/>
    <col min="1283" max="1283" width="0" style="64" hidden="1" customWidth="1"/>
    <col min="1284" max="1284" width="10.28515625" style="64" bestFit="1" customWidth="1"/>
    <col min="1285" max="1285" width="14" style="64" bestFit="1" customWidth="1"/>
    <col min="1286" max="1286" width="0" style="64" hidden="1" customWidth="1"/>
    <col min="1287" max="1287" width="15" style="64" bestFit="1" customWidth="1"/>
    <col min="1288" max="1288" width="0" style="64" hidden="1" customWidth="1"/>
    <col min="1289" max="1289" width="8.85546875" style="64" bestFit="1" customWidth="1"/>
    <col min="1290" max="1290" width="10" style="64" bestFit="1" customWidth="1"/>
    <col min="1291" max="1291" width="0" style="64" hidden="1" customWidth="1"/>
    <col min="1292" max="1292" width="6.5703125" style="64" customWidth="1"/>
    <col min="1293" max="1535" width="9.140625" style="64"/>
    <col min="1536" max="1536" width="33.85546875" style="64" bestFit="1" customWidth="1"/>
    <col min="1537" max="1537" width="14.28515625" style="64" bestFit="1" customWidth="1"/>
    <col min="1538" max="1538" width="15.42578125" style="64" bestFit="1" customWidth="1"/>
    <col min="1539" max="1539" width="0" style="64" hidden="1" customWidth="1"/>
    <col min="1540" max="1540" width="10.28515625" style="64" bestFit="1" customWidth="1"/>
    <col min="1541" max="1541" width="14" style="64" bestFit="1" customWidth="1"/>
    <col min="1542" max="1542" width="0" style="64" hidden="1" customWidth="1"/>
    <col min="1543" max="1543" width="15" style="64" bestFit="1" customWidth="1"/>
    <col min="1544" max="1544" width="0" style="64" hidden="1" customWidth="1"/>
    <col min="1545" max="1545" width="8.85546875" style="64" bestFit="1" customWidth="1"/>
    <col min="1546" max="1546" width="10" style="64" bestFit="1" customWidth="1"/>
    <col min="1547" max="1547" width="0" style="64" hidden="1" customWidth="1"/>
    <col min="1548" max="1548" width="6.5703125" style="64" customWidth="1"/>
    <col min="1549" max="1791" width="9.140625" style="64"/>
    <col min="1792" max="1792" width="33.85546875" style="64" bestFit="1" customWidth="1"/>
    <col min="1793" max="1793" width="14.28515625" style="64" bestFit="1" customWidth="1"/>
    <col min="1794" max="1794" width="15.42578125" style="64" bestFit="1" customWidth="1"/>
    <col min="1795" max="1795" width="0" style="64" hidden="1" customWidth="1"/>
    <col min="1796" max="1796" width="10.28515625" style="64" bestFit="1" customWidth="1"/>
    <col min="1797" max="1797" width="14" style="64" bestFit="1" customWidth="1"/>
    <col min="1798" max="1798" width="0" style="64" hidden="1" customWidth="1"/>
    <col min="1799" max="1799" width="15" style="64" bestFit="1" customWidth="1"/>
    <col min="1800" max="1800" width="0" style="64" hidden="1" customWidth="1"/>
    <col min="1801" max="1801" width="8.85546875" style="64" bestFit="1" customWidth="1"/>
    <col min="1802" max="1802" width="10" style="64" bestFit="1" customWidth="1"/>
    <col min="1803" max="1803" width="0" style="64" hidden="1" customWidth="1"/>
    <col min="1804" max="1804" width="6.5703125" style="64" customWidth="1"/>
    <col min="1805" max="2047" width="9.140625" style="64"/>
    <col min="2048" max="2048" width="33.85546875" style="64" bestFit="1" customWidth="1"/>
    <col min="2049" max="2049" width="14.28515625" style="64" bestFit="1" customWidth="1"/>
    <col min="2050" max="2050" width="15.42578125" style="64" bestFit="1" customWidth="1"/>
    <col min="2051" max="2051" width="0" style="64" hidden="1" customWidth="1"/>
    <col min="2052" max="2052" width="10.28515625" style="64" bestFit="1" customWidth="1"/>
    <col min="2053" max="2053" width="14" style="64" bestFit="1" customWidth="1"/>
    <col min="2054" max="2054" width="0" style="64" hidden="1" customWidth="1"/>
    <col min="2055" max="2055" width="15" style="64" bestFit="1" customWidth="1"/>
    <col min="2056" max="2056" width="0" style="64" hidden="1" customWidth="1"/>
    <col min="2057" max="2057" width="8.85546875" style="64" bestFit="1" customWidth="1"/>
    <col min="2058" max="2058" width="10" style="64" bestFit="1" customWidth="1"/>
    <col min="2059" max="2059" width="0" style="64" hidden="1" customWidth="1"/>
    <col min="2060" max="2060" width="6.5703125" style="64" customWidth="1"/>
    <col min="2061" max="2303" width="9.140625" style="64"/>
    <col min="2304" max="2304" width="33.85546875" style="64" bestFit="1" customWidth="1"/>
    <col min="2305" max="2305" width="14.28515625" style="64" bestFit="1" customWidth="1"/>
    <col min="2306" max="2306" width="15.42578125" style="64" bestFit="1" customWidth="1"/>
    <col min="2307" max="2307" width="0" style="64" hidden="1" customWidth="1"/>
    <col min="2308" max="2308" width="10.28515625" style="64" bestFit="1" customWidth="1"/>
    <col min="2309" max="2309" width="14" style="64" bestFit="1" customWidth="1"/>
    <col min="2310" max="2310" width="0" style="64" hidden="1" customWidth="1"/>
    <col min="2311" max="2311" width="15" style="64" bestFit="1" customWidth="1"/>
    <col min="2312" max="2312" width="0" style="64" hidden="1" customWidth="1"/>
    <col min="2313" max="2313" width="8.85546875" style="64" bestFit="1" customWidth="1"/>
    <col min="2314" max="2314" width="10" style="64" bestFit="1" customWidth="1"/>
    <col min="2315" max="2315" width="0" style="64" hidden="1" customWidth="1"/>
    <col min="2316" max="2316" width="6.5703125" style="64" customWidth="1"/>
    <col min="2317" max="2559" width="9.140625" style="64"/>
    <col min="2560" max="2560" width="33.85546875" style="64" bestFit="1" customWidth="1"/>
    <col min="2561" max="2561" width="14.28515625" style="64" bestFit="1" customWidth="1"/>
    <col min="2562" max="2562" width="15.42578125" style="64" bestFit="1" customWidth="1"/>
    <col min="2563" max="2563" width="0" style="64" hidden="1" customWidth="1"/>
    <col min="2564" max="2564" width="10.28515625" style="64" bestFit="1" customWidth="1"/>
    <col min="2565" max="2565" width="14" style="64" bestFit="1" customWidth="1"/>
    <col min="2566" max="2566" width="0" style="64" hidden="1" customWidth="1"/>
    <col min="2567" max="2567" width="15" style="64" bestFit="1" customWidth="1"/>
    <col min="2568" max="2568" width="0" style="64" hidden="1" customWidth="1"/>
    <col min="2569" max="2569" width="8.85546875" style="64" bestFit="1" customWidth="1"/>
    <col min="2570" max="2570" width="10" style="64" bestFit="1" customWidth="1"/>
    <col min="2571" max="2571" width="0" style="64" hidden="1" customWidth="1"/>
    <col min="2572" max="2572" width="6.5703125" style="64" customWidth="1"/>
    <col min="2573" max="2815" width="9.140625" style="64"/>
    <col min="2816" max="2816" width="33.85546875" style="64" bestFit="1" customWidth="1"/>
    <col min="2817" max="2817" width="14.28515625" style="64" bestFit="1" customWidth="1"/>
    <col min="2818" max="2818" width="15.42578125" style="64" bestFit="1" customWidth="1"/>
    <col min="2819" max="2819" width="0" style="64" hidden="1" customWidth="1"/>
    <col min="2820" max="2820" width="10.28515625" style="64" bestFit="1" customWidth="1"/>
    <col min="2821" max="2821" width="14" style="64" bestFit="1" customWidth="1"/>
    <col min="2822" max="2822" width="0" style="64" hidden="1" customWidth="1"/>
    <col min="2823" max="2823" width="15" style="64" bestFit="1" customWidth="1"/>
    <col min="2824" max="2824" width="0" style="64" hidden="1" customWidth="1"/>
    <col min="2825" max="2825" width="8.85546875" style="64" bestFit="1" customWidth="1"/>
    <col min="2826" max="2826" width="10" style="64" bestFit="1" customWidth="1"/>
    <col min="2827" max="2827" width="0" style="64" hidden="1" customWidth="1"/>
    <col min="2828" max="2828" width="6.5703125" style="64" customWidth="1"/>
    <col min="2829" max="3071" width="9.140625" style="64"/>
    <col min="3072" max="3072" width="33.85546875" style="64" bestFit="1" customWidth="1"/>
    <col min="3073" max="3073" width="14.28515625" style="64" bestFit="1" customWidth="1"/>
    <col min="3074" max="3074" width="15.42578125" style="64" bestFit="1" customWidth="1"/>
    <col min="3075" max="3075" width="0" style="64" hidden="1" customWidth="1"/>
    <col min="3076" max="3076" width="10.28515625" style="64" bestFit="1" customWidth="1"/>
    <col min="3077" max="3077" width="14" style="64" bestFit="1" customWidth="1"/>
    <col min="3078" max="3078" width="0" style="64" hidden="1" customWidth="1"/>
    <col min="3079" max="3079" width="15" style="64" bestFit="1" customWidth="1"/>
    <col min="3080" max="3080" width="0" style="64" hidden="1" customWidth="1"/>
    <col min="3081" max="3081" width="8.85546875" style="64" bestFit="1" customWidth="1"/>
    <col min="3082" max="3082" width="10" style="64" bestFit="1" customWidth="1"/>
    <col min="3083" max="3083" width="0" style="64" hidden="1" customWidth="1"/>
    <col min="3084" max="3084" width="6.5703125" style="64" customWidth="1"/>
    <col min="3085" max="3327" width="9.140625" style="64"/>
    <col min="3328" max="3328" width="33.85546875" style="64" bestFit="1" customWidth="1"/>
    <col min="3329" max="3329" width="14.28515625" style="64" bestFit="1" customWidth="1"/>
    <col min="3330" max="3330" width="15.42578125" style="64" bestFit="1" customWidth="1"/>
    <col min="3331" max="3331" width="0" style="64" hidden="1" customWidth="1"/>
    <col min="3332" max="3332" width="10.28515625" style="64" bestFit="1" customWidth="1"/>
    <col min="3333" max="3333" width="14" style="64" bestFit="1" customWidth="1"/>
    <col min="3334" max="3334" width="0" style="64" hidden="1" customWidth="1"/>
    <col min="3335" max="3335" width="15" style="64" bestFit="1" customWidth="1"/>
    <col min="3336" max="3336" width="0" style="64" hidden="1" customWidth="1"/>
    <col min="3337" max="3337" width="8.85546875" style="64" bestFit="1" customWidth="1"/>
    <col min="3338" max="3338" width="10" style="64" bestFit="1" customWidth="1"/>
    <col min="3339" max="3339" width="0" style="64" hidden="1" customWidth="1"/>
    <col min="3340" max="3340" width="6.5703125" style="64" customWidth="1"/>
    <col min="3341" max="3583" width="9.140625" style="64"/>
    <col min="3584" max="3584" width="33.85546875" style="64" bestFit="1" customWidth="1"/>
    <col min="3585" max="3585" width="14.28515625" style="64" bestFit="1" customWidth="1"/>
    <col min="3586" max="3586" width="15.42578125" style="64" bestFit="1" customWidth="1"/>
    <col min="3587" max="3587" width="0" style="64" hidden="1" customWidth="1"/>
    <col min="3588" max="3588" width="10.28515625" style="64" bestFit="1" customWidth="1"/>
    <col min="3589" max="3589" width="14" style="64" bestFit="1" customWidth="1"/>
    <col min="3590" max="3590" width="0" style="64" hidden="1" customWidth="1"/>
    <col min="3591" max="3591" width="15" style="64" bestFit="1" customWidth="1"/>
    <col min="3592" max="3592" width="0" style="64" hidden="1" customWidth="1"/>
    <col min="3593" max="3593" width="8.85546875" style="64" bestFit="1" customWidth="1"/>
    <col min="3594" max="3594" width="10" style="64" bestFit="1" customWidth="1"/>
    <col min="3595" max="3595" width="0" style="64" hidden="1" customWidth="1"/>
    <col min="3596" max="3596" width="6.5703125" style="64" customWidth="1"/>
    <col min="3597" max="3839" width="9.140625" style="64"/>
    <col min="3840" max="3840" width="33.85546875" style="64" bestFit="1" customWidth="1"/>
    <col min="3841" max="3841" width="14.28515625" style="64" bestFit="1" customWidth="1"/>
    <col min="3842" max="3842" width="15.42578125" style="64" bestFit="1" customWidth="1"/>
    <col min="3843" max="3843" width="0" style="64" hidden="1" customWidth="1"/>
    <col min="3844" max="3844" width="10.28515625" style="64" bestFit="1" customWidth="1"/>
    <col min="3845" max="3845" width="14" style="64" bestFit="1" customWidth="1"/>
    <col min="3846" max="3846" width="0" style="64" hidden="1" customWidth="1"/>
    <col min="3847" max="3847" width="15" style="64" bestFit="1" customWidth="1"/>
    <col min="3848" max="3848" width="0" style="64" hidden="1" customWidth="1"/>
    <col min="3849" max="3849" width="8.85546875" style="64" bestFit="1" customWidth="1"/>
    <col min="3850" max="3850" width="10" style="64" bestFit="1" customWidth="1"/>
    <col min="3851" max="3851" width="0" style="64" hidden="1" customWidth="1"/>
    <col min="3852" max="3852" width="6.5703125" style="64" customWidth="1"/>
    <col min="3853" max="4095" width="9.140625" style="64"/>
    <col min="4096" max="4096" width="33.85546875" style="64" bestFit="1" customWidth="1"/>
    <col min="4097" max="4097" width="14.28515625" style="64" bestFit="1" customWidth="1"/>
    <col min="4098" max="4098" width="15.42578125" style="64" bestFit="1" customWidth="1"/>
    <col min="4099" max="4099" width="0" style="64" hidden="1" customWidth="1"/>
    <col min="4100" max="4100" width="10.28515625" style="64" bestFit="1" customWidth="1"/>
    <col min="4101" max="4101" width="14" style="64" bestFit="1" customWidth="1"/>
    <col min="4102" max="4102" width="0" style="64" hidden="1" customWidth="1"/>
    <col min="4103" max="4103" width="15" style="64" bestFit="1" customWidth="1"/>
    <col min="4104" max="4104" width="0" style="64" hidden="1" customWidth="1"/>
    <col min="4105" max="4105" width="8.85546875" style="64" bestFit="1" customWidth="1"/>
    <col min="4106" max="4106" width="10" style="64" bestFit="1" customWidth="1"/>
    <col min="4107" max="4107" width="0" style="64" hidden="1" customWidth="1"/>
    <col min="4108" max="4108" width="6.5703125" style="64" customWidth="1"/>
    <col min="4109" max="4351" width="9.140625" style="64"/>
    <col min="4352" max="4352" width="33.85546875" style="64" bestFit="1" customWidth="1"/>
    <col min="4353" max="4353" width="14.28515625" style="64" bestFit="1" customWidth="1"/>
    <col min="4354" max="4354" width="15.42578125" style="64" bestFit="1" customWidth="1"/>
    <col min="4355" max="4355" width="0" style="64" hidden="1" customWidth="1"/>
    <col min="4356" max="4356" width="10.28515625" style="64" bestFit="1" customWidth="1"/>
    <col min="4357" max="4357" width="14" style="64" bestFit="1" customWidth="1"/>
    <col min="4358" max="4358" width="0" style="64" hidden="1" customWidth="1"/>
    <col min="4359" max="4359" width="15" style="64" bestFit="1" customWidth="1"/>
    <col min="4360" max="4360" width="0" style="64" hidden="1" customWidth="1"/>
    <col min="4361" max="4361" width="8.85546875" style="64" bestFit="1" customWidth="1"/>
    <col min="4362" max="4362" width="10" style="64" bestFit="1" customWidth="1"/>
    <col min="4363" max="4363" width="0" style="64" hidden="1" customWidth="1"/>
    <col min="4364" max="4364" width="6.5703125" style="64" customWidth="1"/>
    <col min="4365" max="4607" width="9.140625" style="64"/>
    <col min="4608" max="4608" width="33.85546875" style="64" bestFit="1" customWidth="1"/>
    <col min="4609" max="4609" width="14.28515625" style="64" bestFit="1" customWidth="1"/>
    <col min="4610" max="4610" width="15.42578125" style="64" bestFit="1" customWidth="1"/>
    <col min="4611" max="4611" width="0" style="64" hidden="1" customWidth="1"/>
    <col min="4612" max="4612" width="10.28515625" style="64" bestFit="1" customWidth="1"/>
    <col min="4613" max="4613" width="14" style="64" bestFit="1" customWidth="1"/>
    <col min="4614" max="4614" width="0" style="64" hidden="1" customWidth="1"/>
    <col min="4615" max="4615" width="15" style="64" bestFit="1" customWidth="1"/>
    <col min="4616" max="4616" width="0" style="64" hidden="1" customWidth="1"/>
    <col min="4617" max="4617" width="8.85546875" style="64" bestFit="1" customWidth="1"/>
    <col min="4618" max="4618" width="10" style="64" bestFit="1" customWidth="1"/>
    <col min="4619" max="4619" width="0" style="64" hidden="1" customWidth="1"/>
    <col min="4620" max="4620" width="6.5703125" style="64" customWidth="1"/>
    <col min="4621" max="4863" width="9.140625" style="64"/>
    <col min="4864" max="4864" width="33.85546875" style="64" bestFit="1" customWidth="1"/>
    <col min="4865" max="4865" width="14.28515625" style="64" bestFit="1" customWidth="1"/>
    <col min="4866" max="4866" width="15.42578125" style="64" bestFit="1" customWidth="1"/>
    <col min="4867" max="4867" width="0" style="64" hidden="1" customWidth="1"/>
    <col min="4868" max="4868" width="10.28515625" style="64" bestFit="1" customWidth="1"/>
    <col min="4869" max="4869" width="14" style="64" bestFit="1" customWidth="1"/>
    <col min="4870" max="4870" width="0" style="64" hidden="1" customWidth="1"/>
    <col min="4871" max="4871" width="15" style="64" bestFit="1" customWidth="1"/>
    <col min="4872" max="4872" width="0" style="64" hidden="1" customWidth="1"/>
    <col min="4873" max="4873" width="8.85546875" style="64" bestFit="1" customWidth="1"/>
    <col min="4874" max="4874" width="10" style="64" bestFit="1" customWidth="1"/>
    <col min="4875" max="4875" width="0" style="64" hidden="1" customWidth="1"/>
    <col min="4876" max="4876" width="6.5703125" style="64" customWidth="1"/>
    <col min="4877" max="5119" width="9.140625" style="64"/>
    <col min="5120" max="5120" width="33.85546875" style="64" bestFit="1" customWidth="1"/>
    <col min="5121" max="5121" width="14.28515625" style="64" bestFit="1" customWidth="1"/>
    <col min="5122" max="5122" width="15.42578125" style="64" bestFit="1" customWidth="1"/>
    <col min="5123" max="5123" width="0" style="64" hidden="1" customWidth="1"/>
    <col min="5124" max="5124" width="10.28515625" style="64" bestFit="1" customWidth="1"/>
    <col min="5125" max="5125" width="14" style="64" bestFit="1" customWidth="1"/>
    <col min="5126" max="5126" width="0" style="64" hidden="1" customWidth="1"/>
    <col min="5127" max="5127" width="15" style="64" bestFit="1" customWidth="1"/>
    <col min="5128" max="5128" width="0" style="64" hidden="1" customWidth="1"/>
    <col min="5129" max="5129" width="8.85546875" style="64" bestFit="1" customWidth="1"/>
    <col min="5130" max="5130" width="10" style="64" bestFit="1" customWidth="1"/>
    <col min="5131" max="5131" width="0" style="64" hidden="1" customWidth="1"/>
    <col min="5132" max="5132" width="6.5703125" style="64" customWidth="1"/>
    <col min="5133" max="5375" width="9.140625" style="64"/>
    <col min="5376" max="5376" width="33.85546875" style="64" bestFit="1" customWidth="1"/>
    <col min="5377" max="5377" width="14.28515625" style="64" bestFit="1" customWidth="1"/>
    <col min="5378" max="5378" width="15.42578125" style="64" bestFit="1" customWidth="1"/>
    <col min="5379" max="5379" width="0" style="64" hidden="1" customWidth="1"/>
    <col min="5380" max="5380" width="10.28515625" style="64" bestFit="1" customWidth="1"/>
    <col min="5381" max="5381" width="14" style="64" bestFit="1" customWidth="1"/>
    <col min="5382" max="5382" width="0" style="64" hidden="1" customWidth="1"/>
    <col min="5383" max="5383" width="15" style="64" bestFit="1" customWidth="1"/>
    <col min="5384" max="5384" width="0" style="64" hidden="1" customWidth="1"/>
    <col min="5385" max="5385" width="8.85546875" style="64" bestFit="1" customWidth="1"/>
    <col min="5386" max="5386" width="10" style="64" bestFit="1" customWidth="1"/>
    <col min="5387" max="5387" width="0" style="64" hidden="1" customWidth="1"/>
    <col min="5388" max="5388" width="6.5703125" style="64" customWidth="1"/>
    <col min="5389" max="5631" width="9.140625" style="64"/>
    <col min="5632" max="5632" width="33.85546875" style="64" bestFit="1" customWidth="1"/>
    <col min="5633" max="5633" width="14.28515625" style="64" bestFit="1" customWidth="1"/>
    <col min="5634" max="5634" width="15.42578125" style="64" bestFit="1" customWidth="1"/>
    <col min="5635" max="5635" width="0" style="64" hidden="1" customWidth="1"/>
    <col min="5636" max="5636" width="10.28515625" style="64" bestFit="1" customWidth="1"/>
    <col min="5637" max="5637" width="14" style="64" bestFit="1" customWidth="1"/>
    <col min="5638" max="5638" width="0" style="64" hidden="1" customWidth="1"/>
    <col min="5639" max="5639" width="15" style="64" bestFit="1" customWidth="1"/>
    <col min="5640" max="5640" width="0" style="64" hidden="1" customWidth="1"/>
    <col min="5641" max="5641" width="8.85546875" style="64" bestFit="1" customWidth="1"/>
    <col min="5642" max="5642" width="10" style="64" bestFit="1" customWidth="1"/>
    <col min="5643" max="5643" width="0" style="64" hidden="1" customWidth="1"/>
    <col min="5644" max="5644" width="6.5703125" style="64" customWidth="1"/>
    <col min="5645" max="5887" width="9.140625" style="64"/>
    <col min="5888" max="5888" width="33.85546875" style="64" bestFit="1" customWidth="1"/>
    <col min="5889" max="5889" width="14.28515625" style="64" bestFit="1" customWidth="1"/>
    <col min="5890" max="5890" width="15.42578125" style="64" bestFit="1" customWidth="1"/>
    <col min="5891" max="5891" width="0" style="64" hidden="1" customWidth="1"/>
    <col min="5892" max="5892" width="10.28515625" style="64" bestFit="1" customWidth="1"/>
    <col min="5893" max="5893" width="14" style="64" bestFit="1" customWidth="1"/>
    <col min="5894" max="5894" width="0" style="64" hidden="1" customWidth="1"/>
    <col min="5895" max="5895" width="15" style="64" bestFit="1" customWidth="1"/>
    <col min="5896" max="5896" width="0" style="64" hidden="1" customWidth="1"/>
    <col min="5897" max="5897" width="8.85546875" style="64" bestFit="1" customWidth="1"/>
    <col min="5898" max="5898" width="10" style="64" bestFit="1" customWidth="1"/>
    <col min="5899" max="5899" width="0" style="64" hidden="1" customWidth="1"/>
    <col min="5900" max="5900" width="6.5703125" style="64" customWidth="1"/>
    <col min="5901" max="6143" width="9.140625" style="64"/>
    <col min="6144" max="6144" width="33.85546875" style="64" bestFit="1" customWidth="1"/>
    <col min="6145" max="6145" width="14.28515625" style="64" bestFit="1" customWidth="1"/>
    <col min="6146" max="6146" width="15.42578125" style="64" bestFit="1" customWidth="1"/>
    <col min="6147" max="6147" width="0" style="64" hidden="1" customWidth="1"/>
    <col min="6148" max="6148" width="10.28515625" style="64" bestFit="1" customWidth="1"/>
    <col min="6149" max="6149" width="14" style="64" bestFit="1" customWidth="1"/>
    <col min="6150" max="6150" width="0" style="64" hidden="1" customWidth="1"/>
    <col min="6151" max="6151" width="15" style="64" bestFit="1" customWidth="1"/>
    <col min="6152" max="6152" width="0" style="64" hidden="1" customWidth="1"/>
    <col min="6153" max="6153" width="8.85546875" style="64" bestFit="1" customWidth="1"/>
    <col min="6154" max="6154" width="10" style="64" bestFit="1" customWidth="1"/>
    <col min="6155" max="6155" width="0" style="64" hidden="1" customWidth="1"/>
    <col min="6156" max="6156" width="6.5703125" style="64" customWidth="1"/>
    <col min="6157" max="6399" width="9.140625" style="64"/>
    <col min="6400" max="6400" width="33.85546875" style="64" bestFit="1" customWidth="1"/>
    <col min="6401" max="6401" width="14.28515625" style="64" bestFit="1" customWidth="1"/>
    <col min="6402" max="6402" width="15.42578125" style="64" bestFit="1" customWidth="1"/>
    <col min="6403" max="6403" width="0" style="64" hidden="1" customWidth="1"/>
    <col min="6404" max="6404" width="10.28515625" style="64" bestFit="1" customWidth="1"/>
    <col min="6405" max="6405" width="14" style="64" bestFit="1" customWidth="1"/>
    <col min="6406" max="6406" width="0" style="64" hidden="1" customWidth="1"/>
    <col min="6407" max="6407" width="15" style="64" bestFit="1" customWidth="1"/>
    <col min="6408" max="6408" width="0" style="64" hidden="1" customWidth="1"/>
    <col min="6409" max="6409" width="8.85546875" style="64" bestFit="1" customWidth="1"/>
    <col min="6410" max="6410" width="10" style="64" bestFit="1" customWidth="1"/>
    <col min="6411" max="6411" width="0" style="64" hidden="1" customWidth="1"/>
    <col min="6412" max="6412" width="6.5703125" style="64" customWidth="1"/>
    <col min="6413" max="6655" width="9.140625" style="64"/>
    <col min="6656" max="6656" width="33.85546875" style="64" bestFit="1" customWidth="1"/>
    <col min="6657" max="6657" width="14.28515625" style="64" bestFit="1" customWidth="1"/>
    <col min="6658" max="6658" width="15.42578125" style="64" bestFit="1" customWidth="1"/>
    <col min="6659" max="6659" width="0" style="64" hidden="1" customWidth="1"/>
    <col min="6660" max="6660" width="10.28515625" style="64" bestFit="1" customWidth="1"/>
    <col min="6661" max="6661" width="14" style="64" bestFit="1" customWidth="1"/>
    <col min="6662" max="6662" width="0" style="64" hidden="1" customWidth="1"/>
    <col min="6663" max="6663" width="15" style="64" bestFit="1" customWidth="1"/>
    <col min="6664" max="6664" width="0" style="64" hidden="1" customWidth="1"/>
    <col min="6665" max="6665" width="8.85546875" style="64" bestFit="1" customWidth="1"/>
    <col min="6666" max="6666" width="10" style="64" bestFit="1" customWidth="1"/>
    <col min="6667" max="6667" width="0" style="64" hidden="1" customWidth="1"/>
    <col min="6668" max="6668" width="6.5703125" style="64" customWidth="1"/>
    <col min="6669" max="6911" width="9.140625" style="64"/>
    <col min="6912" max="6912" width="33.85546875" style="64" bestFit="1" customWidth="1"/>
    <col min="6913" max="6913" width="14.28515625" style="64" bestFit="1" customWidth="1"/>
    <col min="6914" max="6914" width="15.42578125" style="64" bestFit="1" customWidth="1"/>
    <col min="6915" max="6915" width="0" style="64" hidden="1" customWidth="1"/>
    <col min="6916" max="6916" width="10.28515625" style="64" bestFit="1" customWidth="1"/>
    <col min="6917" max="6917" width="14" style="64" bestFit="1" customWidth="1"/>
    <col min="6918" max="6918" width="0" style="64" hidden="1" customWidth="1"/>
    <col min="6919" max="6919" width="15" style="64" bestFit="1" customWidth="1"/>
    <col min="6920" max="6920" width="0" style="64" hidden="1" customWidth="1"/>
    <col min="6921" max="6921" width="8.85546875" style="64" bestFit="1" customWidth="1"/>
    <col min="6922" max="6922" width="10" style="64" bestFit="1" customWidth="1"/>
    <col min="6923" max="6923" width="0" style="64" hidden="1" customWidth="1"/>
    <col min="6924" max="6924" width="6.5703125" style="64" customWidth="1"/>
    <col min="6925" max="7167" width="9.140625" style="64"/>
    <col min="7168" max="7168" width="33.85546875" style="64" bestFit="1" customWidth="1"/>
    <col min="7169" max="7169" width="14.28515625" style="64" bestFit="1" customWidth="1"/>
    <col min="7170" max="7170" width="15.42578125" style="64" bestFit="1" customWidth="1"/>
    <col min="7171" max="7171" width="0" style="64" hidden="1" customWidth="1"/>
    <col min="7172" max="7172" width="10.28515625" style="64" bestFit="1" customWidth="1"/>
    <col min="7173" max="7173" width="14" style="64" bestFit="1" customWidth="1"/>
    <col min="7174" max="7174" width="0" style="64" hidden="1" customWidth="1"/>
    <col min="7175" max="7175" width="15" style="64" bestFit="1" customWidth="1"/>
    <col min="7176" max="7176" width="0" style="64" hidden="1" customWidth="1"/>
    <col min="7177" max="7177" width="8.85546875" style="64" bestFit="1" customWidth="1"/>
    <col min="7178" max="7178" width="10" style="64" bestFit="1" customWidth="1"/>
    <col min="7179" max="7179" width="0" style="64" hidden="1" customWidth="1"/>
    <col min="7180" max="7180" width="6.5703125" style="64" customWidth="1"/>
    <col min="7181" max="7423" width="9.140625" style="64"/>
    <col min="7424" max="7424" width="33.85546875" style="64" bestFit="1" customWidth="1"/>
    <col min="7425" max="7425" width="14.28515625" style="64" bestFit="1" customWidth="1"/>
    <col min="7426" max="7426" width="15.42578125" style="64" bestFit="1" customWidth="1"/>
    <col min="7427" max="7427" width="0" style="64" hidden="1" customWidth="1"/>
    <col min="7428" max="7428" width="10.28515625" style="64" bestFit="1" customWidth="1"/>
    <col min="7429" max="7429" width="14" style="64" bestFit="1" customWidth="1"/>
    <col min="7430" max="7430" width="0" style="64" hidden="1" customWidth="1"/>
    <col min="7431" max="7431" width="15" style="64" bestFit="1" customWidth="1"/>
    <col min="7432" max="7432" width="0" style="64" hidden="1" customWidth="1"/>
    <col min="7433" max="7433" width="8.85546875" style="64" bestFit="1" customWidth="1"/>
    <col min="7434" max="7434" width="10" style="64" bestFit="1" customWidth="1"/>
    <col min="7435" max="7435" width="0" style="64" hidden="1" customWidth="1"/>
    <col min="7436" max="7436" width="6.5703125" style="64" customWidth="1"/>
    <col min="7437" max="7679" width="9.140625" style="64"/>
    <col min="7680" max="7680" width="33.85546875" style="64" bestFit="1" customWidth="1"/>
    <col min="7681" max="7681" width="14.28515625" style="64" bestFit="1" customWidth="1"/>
    <col min="7682" max="7682" width="15.42578125" style="64" bestFit="1" customWidth="1"/>
    <col min="7683" max="7683" width="0" style="64" hidden="1" customWidth="1"/>
    <col min="7684" max="7684" width="10.28515625" style="64" bestFit="1" customWidth="1"/>
    <col min="7685" max="7685" width="14" style="64" bestFit="1" customWidth="1"/>
    <col min="7686" max="7686" width="0" style="64" hidden="1" customWidth="1"/>
    <col min="7687" max="7687" width="15" style="64" bestFit="1" customWidth="1"/>
    <col min="7688" max="7688" width="0" style="64" hidden="1" customWidth="1"/>
    <col min="7689" max="7689" width="8.85546875" style="64" bestFit="1" customWidth="1"/>
    <col min="7690" max="7690" width="10" style="64" bestFit="1" customWidth="1"/>
    <col min="7691" max="7691" width="0" style="64" hidden="1" customWidth="1"/>
    <col min="7692" max="7692" width="6.5703125" style="64" customWidth="1"/>
    <col min="7693" max="7935" width="9.140625" style="64"/>
    <col min="7936" max="7936" width="33.85546875" style="64" bestFit="1" customWidth="1"/>
    <col min="7937" max="7937" width="14.28515625" style="64" bestFit="1" customWidth="1"/>
    <col min="7938" max="7938" width="15.42578125" style="64" bestFit="1" customWidth="1"/>
    <col min="7939" max="7939" width="0" style="64" hidden="1" customWidth="1"/>
    <col min="7940" max="7940" width="10.28515625" style="64" bestFit="1" customWidth="1"/>
    <col min="7941" max="7941" width="14" style="64" bestFit="1" customWidth="1"/>
    <col min="7942" max="7942" width="0" style="64" hidden="1" customWidth="1"/>
    <col min="7943" max="7943" width="15" style="64" bestFit="1" customWidth="1"/>
    <col min="7944" max="7944" width="0" style="64" hidden="1" customWidth="1"/>
    <col min="7945" max="7945" width="8.85546875" style="64" bestFit="1" customWidth="1"/>
    <col min="7946" max="7946" width="10" style="64" bestFit="1" customWidth="1"/>
    <col min="7947" max="7947" width="0" style="64" hidden="1" customWidth="1"/>
    <col min="7948" max="7948" width="6.5703125" style="64" customWidth="1"/>
    <col min="7949" max="8191" width="9.140625" style="64"/>
    <col min="8192" max="8192" width="33.85546875" style="64" bestFit="1" customWidth="1"/>
    <col min="8193" max="8193" width="14.28515625" style="64" bestFit="1" customWidth="1"/>
    <col min="8194" max="8194" width="15.42578125" style="64" bestFit="1" customWidth="1"/>
    <col min="8195" max="8195" width="0" style="64" hidden="1" customWidth="1"/>
    <col min="8196" max="8196" width="10.28515625" style="64" bestFit="1" customWidth="1"/>
    <col min="8197" max="8197" width="14" style="64" bestFit="1" customWidth="1"/>
    <col min="8198" max="8198" width="0" style="64" hidden="1" customWidth="1"/>
    <col min="8199" max="8199" width="15" style="64" bestFit="1" customWidth="1"/>
    <col min="8200" max="8200" width="0" style="64" hidden="1" customWidth="1"/>
    <col min="8201" max="8201" width="8.85546875" style="64" bestFit="1" customWidth="1"/>
    <col min="8202" max="8202" width="10" style="64" bestFit="1" customWidth="1"/>
    <col min="8203" max="8203" width="0" style="64" hidden="1" customWidth="1"/>
    <col min="8204" max="8204" width="6.5703125" style="64" customWidth="1"/>
    <col min="8205" max="8447" width="9.140625" style="64"/>
    <col min="8448" max="8448" width="33.85546875" style="64" bestFit="1" customWidth="1"/>
    <col min="8449" max="8449" width="14.28515625" style="64" bestFit="1" customWidth="1"/>
    <col min="8450" max="8450" width="15.42578125" style="64" bestFit="1" customWidth="1"/>
    <col min="8451" max="8451" width="0" style="64" hidden="1" customWidth="1"/>
    <col min="8452" max="8452" width="10.28515625" style="64" bestFit="1" customWidth="1"/>
    <col min="8453" max="8453" width="14" style="64" bestFit="1" customWidth="1"/>
    <col min="8454" max="8454" width="0" style="64" hidden="1" customWidth="1"/>
    <col min="8455" max="8455" width="15" style="64" bestFit="1" customWidth="1"/>
    <col min="8456" max="8456" width="0" style="64" hidden="1" customWidth="1"/>
    <col min="8457" max="8457" width="8.85546875" style="64" bestFit="1" customWidth="1"/>
    <col min="8458" max="8458" width="10" style="64" bestFit="1" customWidth="1"/>
    <col min="8459" max="8459" width="0" style="64" hidden="1" customWidth="1"/>
    <col min="8460" max="8460" width="6.5703125" style="64" customWidth="1"/>
    <col min="8461" max="8703" width="9.140625" style="64"/>
    <col min="8704" max="8704" width="33.85546875" style="64" bestFit="1" customWidth="1"/>
    <col min="8705" max="8705" width="14.28515625" style="64" bestFit="1" customWidth="1"/>
    <col min="8706" max="8706" width="15.42578125" style="64" bestFit="1" customWidth="1"/>
    <col min="8707" max="8707" width="0" style="64" hidden="1" customWidth="1"/>
    <col min="8708" max="8708" width="10.28515625" style="64" bestFit="1" customWidth="1"/>
    <col min="8709" max="8709" width="14" style="64" bestFit="1" customWidth="1"/>
    <col min="8710" max="8710" width="0" style="64" hidden="1" customWidth="1"/>
    <col min="8711" max="8711" width="15" style="64" bestFit="1" customWidth="1"/>
    <col min="8712" max="8712" width="0" style="64" hidden="1" customWidth="1"/>
    <col min="8713" max="8713" width="8.85546875" style="64" bestFit="1" customWidth="1"/>
    <col min="8714" max="8714" width="10" style="64" bestFit="1" customWidth="1"/>
    <col min="8715" max="8715" width="0" style="64" hidden="1" customWidth="1"/>
    <col min="8716" max="8716" width="6.5703125" style="64" customWidth="1"/>
    <col min="8717" max="8959" width="9.140625" style="64"/>
    <col min="8960" max="8960" width="33.85546875" style="64" bestFit="1" customWidth="1"/>
    <col min="8961" max="8961" width="14.28515625" style="64" bestFit="1" customWidth="1"/>
    <col min="8962" max="8962" width="15.42578125" style="64" bestFit="1" customWidth="1"/>
    <col min="8963" max="8963" width="0" style="64" hidden="1" customWidth="1"/>
    <col min="8964" max="8964" width="10.28515625" style="64" bestFit="1" customWidth="1"/>
    <col min="8965" max="8965" width="14" style="64" bestFit="1" customWidth="1"/>
    <col min="8966" max="8966" width="0" style="64" hidden="1" customWidth="1"/>
    <col min="8967" max="8967" width="15" style="64" bestFit="1" customWidth="1"/>
    <col min="8968" max="8968" width="0" style="64" hidden="1" customWidth="1"/>
    <col min="8969" max="8969" width="8.85546875" style="64" bestFit="1" customWidth="1"/>
    <col min="8970" max="8970" width="10" style="64" bestFit="1" customWidth="1"/>
    <col min="8971" max="8971" width="0" style="64" hidden="1" customWidth="1"/>
    <col min="8972" max="8972" width="6.5703125" style="64" customWidth="1"/>
    <col min="8973" max="9215" width="9.140625" style="64"/>
    <col min="9216" max="9216" width="33.85546875" style="64" bestFit="1" customWidth="1"/>
    <col min="9217" max="9217" width="14.28515625" style="64" bestFit="1" customWidth="1"/>
    <col min="9218" max="9218" width="15.42578125" style="64" bestFit="1" customWidth="1"/>
    <col min="9219" max="9219" width="0" style="64" hidden="1" customWidth="1"/>
    <col min="9220" max="9220" width="10.28515625" style="64" bestFit="1" customWidth="1"/>
    <col min="9221" max="9221" width="14" style="64" bestFit="1" customWidth="1"/>
    <col min="9222" max="9222" width="0" style="64" hidden="1" customWidth="1"/>
    <col min="9223" max="9223" width="15" style="64" bestFit="1" customWidth="1"/>
    <col min="9224" max="9224" width="0" style="64" hidden="1" customWidth="1"/>
    <col min="9225" max="9225" width="8.85546875" style="64" bestFit="1" customWidth="1"/>
    <col min="9226" max="9226" width="10" style="64" bestFit="1" customWidth="1"/>
    <col min="9227" max="9227" width="0" style="64" hidden="1" customWidth="1"/>
    <col min="9228" max="9228" width="6.5703125" style="64" customWidth="1"/>
    <col min="9229" max="9471" width="9.140625" style="64"/>
    <col min="9472" max="9472" width="33.85546875" style="64" bestFit="1" customWidth="1"/>
    <col min="9473" max="9473" width="14.28515625" style="64" bestFit="1" customWidth="1"/>
    <col min="9474" max="9474" width="15.42578125" style="64" bestFit="1" customWidth="1"/>
    <col min="9475" max="9475" width="0" style="64" hidden="1" customWidth="1"/>
    <col min="9476" max="9476" width="10.28515625" style="64" bestFit="1" customWidth="1"/>
    <col min="9477" max="9477" width="14" style="64" bestFit="1" customWidth="1"/>
    <col min="9478" max="9478" width="0" style="64" hidden="1" customWidth="1"/>
    <col min="9479" max="9479" width="15" style="64" bestFit="1" customWidth="1"/>
    <col min="9480" max="9480" width="0" style="64" hidden="1" customWidth="1"/>
    <col min="9481" max="9481" width="8.85546875" style="64" bestFit="1" customWidth="1"/>
    <col min="9482" max="9482" width="10" style="64" bestFit="1" customWidth="1"/>
    <col min="9483" max="9483" width="0" style="64" hidden="1" customWidth="1"/>
    <col min="9484" max="9484" width="6.5703125" style="64" customWidth="1"/>
    <col min="9485" max="9727" width="9.140625" style="64"/>
    <col min="9728" max="9728" width="33.85546875" style="64" bestFit="1" customWidth="1"/>
    <col min="9729" max="9729" width="14.28515625" style="64" bestFit="1" customWidth="1"/>
    <col min="9730" max="9730" width="15.42578125" style="64" bestFit="1" customWidth="1"/>
    <col min="9731" max="9731" width="0" style="64" hidden="1" customWidth="1"/>
    <col min="9732" max="9732" width="10.28515625" style="64" bestFit="1" customWidth="1"/>
    <col min="9733" max="9733" width="14" style="64" bestFit="1" customWidth="1"/>
    <col min="9734" max="9734" width="0" style="64" hidden="1" customWidth="1"/>
    <col min="9735" max="9735" width="15" style="64" bestFit="1" customWidth="1"/>
    <col min="9736" max="9736" width="0" style="64" hidden="1" customWidth="1"/>
    <col min="9737" max="9737" width="8.85546875" style="64" bestFit="1" customWidth="1"/>
    <col min="9738" max="9738" width="10" style="64" bestFit="1" customWidth="1"/>
    <col min="9739" max="9739" width="0" style="64" hidden="1" customWidth="1"/>
    <col min="9740" max="9740" width="6.5703125" style="64" customWidth="1"/>
    <col min="9741" max="9983" width="9.140625" style="64"/>
    <col min="9984" max="9984" width="33.85546875" style="64" bestFit="1" customWidth="1"/>
    <col min="9985" max="9985" width="14.28515625" style="64" bestFit="1" customWidth="1"/>
    <col min="9986" max="9986" width="15.42578125" style="64" bestFit="1" customWidth="1"/>
    <col min="9987" max="9987" width="0" style="64" hidden="1" customWidth="1"/>
    <col min="9988" max="9988" width="10.28515625" style="64" bestFit="1" customWidth="1"/>
    <col min="9989" max="9989" width="14" style="64" bestFit="1" customWidth="1"/>
    <col min="9990" max="9990" width="0" style="64" hidden="1" customWidth="1"/>
    <col min="9991" max="9991" width="15" style="64" bestFit="1" customWidth="1"/>
    <col min="9992" max="9992" width="0" style="64" hidden="1" customWidth="1"/>
    <col min="9993" max="9993" width="8.85546875" style="64" bestFit="1" customWidth="1"/>
    <col min="9994" max="9994" width="10" style="64" bestFit="1" customWidth="1"/>
    <col min="9995" max="9995" width="0" style="64" hidden="1" customWidth="1"/>
    <col min="9996" max="9996" width="6.5703125" style="64" customWidth="1"/>
    <col min="9997" max="10239" width="9.140625" style="64"/>
    <col min="10240" max="10240" width="33.85546875" style="64" bestFit="1" customWidth="1"/>
    <col min="10241" max="10241" width="14.28515625" style="64" bestFit="1" customWidth="1"/>
    <col min="10242" max="10242" width="15.42578125" style="64" bestFit="1" customWidth="1"/>
    <col min="10243" max="10243" width="0" style="64" hidden="1" customWidth="1"/>
    <col min="10244" max="10244" width="10.28515625" style="64" bestFit="1" customWidth="1"/>
    <col min="10245" max="10245" width="14" style="64" bestFit="1" customWidth="1"/>
    <col min="10246" max="10246" width="0" style="64" hidden="1" customWidth="1"/>
    <col min="10247" max="10247" width="15" style="64" bestFit="1" customWidth="1"/>
    <col min="10248" max="10248" width="0" style="64" hidden="1" customWidth="1"/>
    <col min="10249" max="10249" width="8.85546875" style="64" bestFit="1" customWidth="1"/>
    <col min="10250" max="10250" width="10" style="64" bestFit="1" customWidth="1"/>
    <col min="10251" max="10251" width="0" style="64" hidden="1" customWidth="1"/>
    <col min="10252" max="10252" width="6.5703125" style="64" customWidth="1"/>
    <col min="10253" max="10495" width="9.140625" style="64"/>
    <col min="10496" max="10496" width="33.85546875" style="64" bestFit="1" customWidth="1"/>
    <col min="10497" max="10497" width="14.28515625" style="64" bestFit="1" customWidth="1"/>
    <col min="10498" max="10498" width="15.42578125" style="64" bestFit="1" customWidth="1"/>
    <col min="10499" max="10499" width="0" style="64" hidden="1" customWidth="1"/>
    <col min="10500" max="10500" width="10.28515625" style="64" bestFit="1" customWidth="1"/>
    <col min="10501" max="10501" width="14" style="64" bestFit="1" customWidth="1"/>
    <col min="10502" max="10502" width="0" style="64" hidden="1" customWidth="1"/>
    <col min="10503" max="10503" width="15" style="64" bestFit="1" customWidth="1"/>
    <col min="10504" max="10504" width="0" style="64" hidden="1" customWidth="1"/>
    <col min="10505" max="10505" width="8.85546875" style="64" bestFit="1" customWidth="1"/>
    <col min="10506" max="10506" width="10" style="64" bestFit="1" customWidth="1"/>
    <col min="10507" max="10507" width="0" style="64" hidden="1" customWidth="1"/>
    <col min="10508" max="10508" width="6.5703125" style="64" customWidth="1"/>
    <col min="10509" max="10751" width="9.140625" style="64"/>
    <col min="10752" max="10752" width="33.85546875" style="64" bestFit="1" customWidth="1"/>
    <col min="10753" max="10753" width="14.28515625" style="64" bestFit="1" customWidth="1"/>
    <col min="10754" max="10754" width="15.42578125" style="64" bestFit="1" customWidth="1"/>
    <col min="10755" max="10755" width="0" style="64" hidden="1" customWidth="1"/>
    <col min="10756" max="10756" width="10.28515625" style="64" bestFit="1" customWidth="1"/>
    <col min="10757" max="10757" width="14" style="64" bestFit="1" customWidth="1"/>
    <col min="10758" max="10758" width="0" style="64" hidden="1" customWidth="1"/>
    <col min="10759" max="10759" width="15" style="64" bestFit="1" customWidth="1"/>
    <col min="10760" max="10760" width="0" style="64" hidden="1" customWidth="1"/>
    <col min="10761" max="10761" width="8.85546875" style="64" bestFit="1" customWidth="1"/>
    <col min="10762" max="10762" width="10" style="64" bestFit="1" customWidth="1"/>
    <col min="10763" max="10763" width="0" style="64" hidden="1" customWidth="1"/>
    <col min="10764" max="10764" width="6.5703125" style="64" customWidth="1"/>
    <col min="10765" max="11007" width="9.140625" style="64"/>
    <col min="11008" max="11008" width="33.85546875" style="64" bestFit="1" customWidth="1"/>
    <col min="11009" max="11009" width="14.28515625" style="64" bestFit="1" customWidth="1"/>
    <col min="11010" max="11010" width="15.42578125" style="64" bestFit="1" customWidth="1"/>
    <col min="11011" max="11011" width="0" style="64" hidden="1" customWidth="1"/>
    <col min="11012" max="11012" width="10.28515625" style="64" bestFit="1" customWidth="1"/>
    <col min="11013" max="11013" width="14" style="64" bestFit="1" customWidth="1"/>
    <col min="11014" max="11014" width="0" style="64" hidden="1" customWidth="1"/>
    <col min="11015" max="11015" width="15" style="64" bestFit="1" customWidth="1"/>
    <col min="11016" max="11016" width="0" style="64" hidden="1" customWidth="1"/>
    <col min="11017" max="11017" width="8.85546875" style="64" bestFit="1" customWidth="1"/>
    <col min="11018" max="11018" width="10" style="64" bestFit="1" customWidth="1"/>
    <col min="11019" max="11019" width="0" style="64" hidden="1" customWidth="1"/>
    <col min="11020" max="11020" width="6.5703125" style="64" customWidth="1"/>
    <col min="11021" max="11263" width="9.140625" style="64"/>
    <col min="11264" max="11264" width="33.85546875" style="64" bestFit="1" customWidth="1"/>
    <col min="11265" max="11265" width="14.28515625" style="64" bestFit="1" customWidth="1"/>
    <col min="11266" max="11266" width="15.42578125" style="64" bestFit="1" customWidth="1"/>
    <col min="11267" max="11267" width="0" style="64" hidden="1" customWidth="1"/>
    <col min="11268" max="11268" width="10.28515625" style="64" bestFit="1" customWidth="1"/>
    <col min="11269" max="11269" width="14" style="64" bestFit="1" customWidth="1"/>
    <col min="11270" max="11270" width="0" style="64" hidden="1" customWidth="1"/>
    <col min="11271" max="11271" width="15" style="64" bestFit="1" customWidth="1"/>
    <col min="11272" max="11272" width="0" style="64" hidden="1" customWidth="1"/>
    <col min="11273" max="11273" width="8.85546875" style="64" bestFit="1" customWidth="1"/>
    <col min="11274" max="11274" width="10" style="64" bestFit="1" customWidth="1"/>
    <col min="11275" max="11275" width="0" style="64" hidden="1" customWidth="1"/>
    <col min="11276" max="11276" width="6.5703125" style="64" customWidth="1"/>
    <col min="11277" max="11519" width="9.140625" style="64"/>
    <col min="11520" max="11520" width="33.85546875" style="64" bestFit="1" customWidth="1"/>
    <col min="11521" max="11521" width="14.28515625" style="64" bestFit="1" customWidth="1"/>
    <col min="11522" max="11522" width="15.42578125" style="64" bestFit="1" customWidth="1"/>
    <col min="11523" max="11523" width="0" style="64" hidden="1" customWidth="1"/>
    <col min="11524" max="11524" width="10.28515625" style="64" bestFit="1" customWidth="1"/>
    <col min="11525" max="11525" width="14" style="64" bestFit="1" customWidth="1"/>
    <col min="11526" max="11526" width="0" style="64" hidden="1" customWidth="1"/>
    <col min="11527" max="11527" width="15" style="64" bestFit="1" customWidth="1"/>
    <col min="11528" max="11528" width="0" style="64" hidden="1" customWidth="1"/>
    <col min="11529" max="11529" width="8.85546875" style="64" bestFit="1" customWidth="1"/>
    <col min="11530" max="11530" width="10" style="64" bestFit="1" customWidth="1"/>
    <col min="11531" max="11531" width="0" style="64" hidden="1" customWidth="1"/>
    <col min="11532" max="11532" width="6.5703125" style="64" customWidth="1"/>
    <col min="11533" max="11775" width="9.140625" style="64"/>
    <col min="11776" max="11776" width="33.85546875" style="64" bestFit="1" customWidth="1"/>
    <col min="11777" max="11777" width="14.28515625" style="64" bestFit="1" customWidth="1"/>
    <col min="11778" max="11778" width="15.42578125" style="64" bestFit="1" customWidth="1"/>
    <col min="11779" max="11779" width="0" style="64" hidden="1" customWidth="1"/>
    <col min="11780" max="11780" width="10.28515625" style="64" bestFit="1" customWidth="1"/>
    <col min="11781" max="11781" width="14" style="64" bestFit="1" customWidth="1"/>
    <col min="11782" max="11782" width="0" style="64" hidden="1" customWidth="1"/>
    <col min="11783" max="11783" width="15" style="64" bestFit="1" customWidth="1"/>
    <col min="11784" max="11784" width="0" style="64" hidden="1" customWidth="1"/>
    <col min="11785" max="11785" width="8.85546875" style="64" bestFit="1" customWidth="1"/>
    <col min="11786" max="11786" width="10" style="64" bestFit="1" customWidth="1"/>
    <col min="11787" max="11787" width="0" style="64" hidden="1" customWidth="1"/>
    <col min="11788" max="11788" width="6.5703125" style="64" customWidth="1"/>
    <col min="11789" max="12031" width="9.140625" style="64"/>
    <col min="12032" max="12032" width="33.85546875" style="64" bestFit="1" customWidth="1"/>
    <col min="12033" max="12033" width="14.28515625" style="64" bestFit="1" customWidth="1"/>
    <col min="12034" max="12034" width="15.42578125" style="64" bestFit="1" customWidth="1"/>
    <col min="12035" max="12035" width="0" style="64" hidden="1" customWidth="1"/>
    <col min="12036" max="12036" width="10.28515625" style="64" bestFit="1" customWidth="1"/>
    <col min="12037" max="12037" width="14" style="64" bestFit="1" customWidth="1"/>
    <col min="12038" max="12038" width="0" style="64" hidden="1" customWidth="1"/>
    <col min="12039" max="12039" width="15" style="64" bestFit="1" customWidth="1"/>
    <col min="12040" max="12040" width="0" style="64" hidden="1" customWidth="1"/>
    <col min="12041" max="12041" width="8.85546875" style="64" bestFit="1" customWidth="1"/>
    <col min="12042" max="12042" width="10" style="64" bestFit="1" customWidth="1"/>
    <col min="12043" max="12043" width="0" style="64" hidden="1" customWidth="1"/>
    <col min="12044" max="12044" width="6.5703125" style="64" customWidth="1"/>
    <col min="12045" max="12287" width="9.140625" style="64"/>
    <col min="12288" max="12288" width="33.85546875" style="64" bestFit="1" customWidth="1"/>
    <col min="12289" max="12289" width="14.28515625" style="64" bestFit="1" customWidth="1"/>
    <col min="12290" max="12290" width="15.42578125" style="64" bestFit="1" customWidth="1"/>
    <col min="12291" max="12291" width="0" style="64" hidden="1" customWidth="1"/>
    <col min="12292" max="12292" width="10.28515625" style="64" bestFit="1" customWidth="1"/>
    <col min="12293" max="12293" width="14" style="64" bestFit="1" customWidth="1"/>
    <col min="12294" max="12294" width="0" style="64" hidden="1" customWidth="1"/>
    <col min="12295" max="12295" width="15" style="64" bestFit="1" customWidth="1"/>
    <col min="12296" max="12296" width="0" style="64" hidden="1" customWidth="1"/>
    <col min="12297" max="12297" width="8.85546875" style="64" bestFit="1" customWidth="1"/>
    <col min="12298" max="12298" width="10" style="64" bestFit="1" customWidth="1"/>
    <col min="12299" max="12299" width="0" style="64" hidden="1" customWidth="1"/>
    <col min="12300" max="12300" width="6.5703125" style="64" customWidth="1"/>
    <col min="12301" max="12543" width="9.140625" style="64"/>
    <col min="12544" max="12544" width="33.85546875" style="64" bestFit="1" customWidth="1"/>
    <col min="12545" max="12545" width="14.28515625" style="64" bestFit="1" customWidth="1"/>
    <col min="12546" max="12546" width="15.42578125" style="64" bestFit="1" customWidth="1"/>
    <col min="12547" max="12547" width="0" style="64" hidden="1" customWidth="1"/>
    <col min="12548" max="12548" width="10.28515625" style="64" bestFit="1" customWidth="1"/>
    <col min="12549" max="12549" width="14" style="64" bestFit="1" customWidth="1"/>
    <col min="12550" max="12550" width="0" style="64" hidden="1" customWidth="1"/>
    <col min="12551" max="12551" width="15" style="64" bestFit="1" customWidth="1"/>
    <col min="12552" max="12552" width="0" style="64" hidden="1" customWidth="1"/>
    <col min="12553" max="12553" width="8.85546875" style="64" bestFit="1" customWidth="1"/>
    <col min="12554" max="12554" width="10" style="64" bestFit="1" customWidth="1"/>
    <col min="12555" max="12555" width="0" style="64" hidden="1" customWidth="1"/>
    <col min="12556" max="12556" width="6.5703125" style="64" customWidth="1"/>
    <col min="12557" max="12799" width="9.140625" style="64"/>
    <col min="12800" max="12800" width="33.85546875" style="64" bestFit="1" customWidth="1"/>
    <col min="12801" max="12801" width="14.28515625" style="64" bestFit="1" customWidth="1"/>
    <col min="12802" max="12802" width="15.42578125" style="64" bestFit="1" customWidth="1"/>
    <col min="12803" max="12803" width="0" style="64" hidden="1" customWidth="1"/>
    <col min="12804" max="12804" width="10.28515625" style="64" bestFit="1" customWidth="1"/>
    <col min="12805" max="12805" width="14" style="64" bestFit="1" customWidth="1"/>
    <col min="12806" max="12806" width="0" style="64" hidden="1" customWidth="1"/>
    <col min="12807" max="12807" width="15" style="64" bestFit="1" customWidth="1"/>
    <col min="12808" max="12808" width="0" style="64" hidden="1" customWidth="1"/>
    <col min="12809" max="12809" width="8.85546875" style="64" bestFit="1" customWidth="1"/>
    <col min="12810" max="12810" width="10" style="64" bestFit="1" customWidth="1"/>
    <col min="12811" max="12811" width="0" style="64" hidden="1" customWidth="1"/>
    <col min="12812" max="12812" width="6.5703125" style="64" customWidth="1"/>
    <col min="12813" max="13055" width="9.140625" style="64"/>
    <col min="13056" max="13056" width="33.85546875" style="64" bestFit="1" customWidth="1"/>
    <col min="13057" max="13057" width="14.28515625" style="64" bestFit="1" customWidth="1"/>
    <col min="13058" max="13058" width="15.42578125" style="64" bestFit="1" customWidth="1"/>
    <col min="13059" max="13059" width="0" style="64" hidden="1" customWidth="1"/>
    <col min="13060" max="13060" width="10.28515625" style="64" bestFit="1" customWidth="1"/>
    <col min="13061" max="13061" width="14" style="64" bestFit="1" customWidth="1"/>
    <col min="13062" max="13062" width="0" style="64" hidden="1" customWidth="1"/>
    <col min="13063" max="13063" width="15" style="64" bestFit="1" customWidth="1"/>
    <col min="13064" max="13064" width="0" style="64" hidden="1" customWidth="1"/>
    <col min="13065" max="13065" width="8.85546875" style="64" bestFit="1" customWidth="1"/>
    <col min="13066" max="13066" width="10" style="64" bestFit="1" customWidth="1"/>
    <col min="13067" max="13067" width="0" style="64" hidden="1" customWidth="1"/>
    <col min="13068" max="13068" width="6.5703125" style="64" customWidth="1"/>
    <col min="13069" max="13311" width="9.140625" style="64"/>
    <col min="13312" max="13312" width="33.85546875" style="64" bestFit="1" customWidth="1"/>
    <col min="13313" max="13313" width="14.28515625" style="64" bestFit="1" customWidth="1"/>
    <col min="13314" max="13314" width="15.42578125" style="64" bestFit="1" customWidth="1"/>
    <col min="13315" max="13315" width="0" style="64" hidden="1" customWidth="1"/>
    <col min="13316" max="13316" width="10.28515625" style="64" bestFit="1" customWidth="1"/>
    <col min="13317" max="13317" width="14" style="64" bestFit="1" customWidth="1"/>
    <col min="13318" max="13318" width="0" style="64" hidden="1" customWidth="1"/>
    <col min="13319" max="13319" width="15" style="64" bestFit="1" customWidth="1"/>
    <col min="13320" max="13320" width="0" style="64" hidden="1" customWidth="1"/>
    <col min="13321" max="13321" width="8.85546875" style="64" bestFit="1" customWidth="1"/>
    <col min="13322" max="13322" width="10" style="64" bestFit="1" customWidth="1"/>
    <col min="13323" max="13323" width="0" style="64" hidden="1" customWidth="1"/>
    <col min="13324" max="13324" width="6.5703125" style="64" customWidth="1"/>
    <col min="13325" max="13567" width="9.140625" style="64"/>
    <col min="13568" max="13568" width="33.85546875" style="64" bestFit="1" customWidth="1"/>
    <col min="13569" max="13569" width="14.28515625" style="64" bestFit="1" customWidth="1"/>
    <col min="13570" max="13570" width="15.42578125" style="64" bestFit="1" customWidth="1"/>
    <col min="13571" max="13571" width="0" style="64" hidden="1" customWidth="1"/>
    <col min="13572" max="13572" width="10.28515625" style="64" bestFit="1" customWidth="1"/>
    <col min="13573" max="13573" width="14" style="64" bestFit="1" customWidth="1"/>
    <col min="13574" max="13574" width="0" style="64" hidden="1" customWidth="1"/>
    <col min="13575" max="13575" width="15" style="64" bestFit="1" customWidth="1"/>
    <col min="13576" max="13576" width="0" style="64" hidden="1" customWidth="1"/>
    <col min="13577" max="13577" width="8.85546875" style="64" bestFit="1" customWidth="1"/>
    <col min="13578" max="13578" width="10" style="64" bestFit="1" customWidth="1"/>
    <col min="13579" max="13579" width="0" style="64" hidden="1" customWidth="1"/>
    <col min="13580" max="13580" width="6.5703125" style="64" customWidth="1"/>
    <col min="13581" max="13823" width="9.140625" style="64"/>
    <col min="13824" max="13824" width="33.85546875" style="64" bestFit="1" customWidth="1"/>
    <col min="13825" max="13825" width="14.28515625" style="64" bestFit="1" customWidth="1"/>
    <col min="13826" max="13826" width="15.42578125" style="64" bestFit="1" customWidth="1"/>
    <col min="13827" max="13827" width="0" style="64" hidden="1" customWidth="1"/>
    <col min="13828" max="13828" width="10.28515625" style="64" bestFit="1" customWidth="1"/>
    <col min="13829" max="13829" width="14" style="64" bestFit="1" customWidth="1"/>
    <col min="13830" max="13830" width="0" style="64" hidden="1" customWidth="1"/>
    <col min="13831" max="13831" width="15" style="64" bestFit="1" customWidth="1"/>
    <col min="13832" max="13832" width="0" style="64" hidden="1" customWidth="1"/>
    <col min="13833" max="13833" width="8.85546875" style="64" bestFit="1" customWidth="1"/>
    <col min="13834" max="13834" width="10" style="64" bestFit="1" customWidth="1"/>
    <col min="13835" max="13835" width="0" style="64" hidden="1" customWidth="1"/>
    <col min="13836" max="13836" width="6.5703125" style="64" customWidth="1"/>
    <col min="13837" max="14079" width="9.140625" style="64"/>
    <col min="14080" max="14080" width="33.85546875" style="64" bestFit="1" customWidth="1"/>
    <col min="14081" max="14081" width="14.28515625" style="64" bestFit="1" customWidth="1"/>
    <col min="14082" max="14082" width="15.42578125" style="64" bestFit="1" customWidth="1"/>
    <col min="14083" max="14083" width="0" style="64" hidden="1" customWidth="1"/>
    <col min="14084" max="14084" width="10.28515625" style="64" bestFit="1" customWidth="1"/>
    <col min="14085" max="14085" width="14" style="64" bestFit="1" customWidth="1"/>
    <col min="14086" max="14086" width="0" style="64" hidden="1" customWidth="1"/>
    <col min="14087" max="14087" width="15" style="64" bestFit="1" customWidth="1"/>
    <col min="14088" max="14088" width="0" style="64" hidden="1" customWidth="1"/>
    <col min="14089" max="14089" width="8.85546875" style="64" bestFit="1" customWidth="1"/>
    <col min="14090" max="14090" width="10" style="64" bestFit="1" customWidth="1"/>
    <col min="14091" max="14091" width="0" style="64" hidden="1" customWidth="1"/>
    <col min="14092" max="14092" width="6.5703125" style="64" customWidth="1"/>
    <col min="14093" max="14335" width="9.140625" style="64"/>
    <col min="14336" max="14336" width="33.85546875" style="64" bestFit="1" customWidth="1"/>
    <col min="14337" max="14337" width="14.28515625" style="64" bestFit="1" customWidth="1"/>
    <col min="14338" max="14338" width="15.42578125" style="64" bestFit="1" customWidth="1"/>
    <col min="14339" max="14339" width="0" style="64" hidden="1" customWidth="1"/>
    <col min="14340" max="14340" width="10.28515625" style="64" bestFit="1" customWidth="1"/>
    <col min="14341" max="14341" width="14" style="64" bestFit="1" customWidth="1"/>
    <col min="14342" max="14342" width="0" style="64" hidden="1" customWidth="1"/>
    <col min="14343" max="14343" width="15" style="64" bestFit="1" customWidth="1"/>
    <col min="14344" max="14344" width="0" style="64" hidden="1" customWidth="1"/>
    <col min="14345" max="14345" width="8.85546875" style="64" bestFit="1" customWidth="1"/>
    <col min="14346" max="14346" width="10" style="64" bestFit="1" customWidth="1"/>
    <col min="14347" max="14347" width="0" style="64" hidden="1" customWidth="1"/>
    <col min="14348" max="14348" width="6.5703125" style="64" customWidth="1"/>
    <col min="14349" max="14591" width="9.140625" style="64"/>
    <col min="14592" max="14592" width="33.85546875" style="64" bestFit="1" customWidth="1"/>
    <col min="14593" max="14593" width="14.28515625" style="64" bestFit="1" customWidth="1"/>
    <col min="14594" max="14594" width="15.42578125" style="64" bestFit="1" customWidth="1"/>
    <col min="14595" max="14595" width="0" style="64" hidden="1" customWidth="1"/>
    <col min="14596" max="14596" width="10.28515625" style="64" bestFit="1" customWidth="1"/>
    <col min="14597" max="14597" width="14" style="64" bestFit="1" customWidth="1"/>
    <col min="14598" max="14598" width="0" style="64" hidden="1" customWidth="1"/>
    <col min="14599" max="14599" width="15" style="64" bestFit="1" customWidth="1"/>
    <col min="14600" max="14600" width="0" style="64" hidden="1" customWidth="1"/>
    <col min="14601" max="14601" width="8.85546875" style="64" bestFit="1" customWidth="1"/>
    <col min="14602" max="14602" width="10" style="64" bestFit="1" customWidth="1"/>
    <col min="14603" max="14603" width="0" style="64" hidden="1" customWidth="1"/>
    <col min="14604" max="14604" width="6.5703125" style="64" customWidth="1"/>
    <col min="14605" max="14847" width="9.140625" style="64"/>
    <col min="14848" max="14848" width="33.85546875" style="64" bestFit="1" customWidth="1"/>
    <col min="14849" max="14849" width="14.28515625" style="64" bestFit="1" customWidth="1"/>
    <col min="14850" max="14850" width="15.42578125" style="64" bestFit="1" customWidth="1"/>
    <col min="14851" max="14851" width="0" style="64" hidden="1" customWidth="1"/>
    <col min="14852" max="14852" width="10.28515625" style="64" bestFit="1" customWidth="1"/>
    <col min="14853" max="14853" width="14" style="64" bestFit="1" customWidth="1"/>
    <col min="14854" max="14854" width="0" style="64" hidden="1" customWidth="1"/>
    <col min="14855" max="14855" width="15" style="64" bestFit="1" customWidth="1"/>
    <col min="14856" max="14856" width="0" style="64" hidden="1" customWidth="1"/>
    <col min="14857" max="14857" width="8.85546875" style="64" bestFit="1" customWidth="1"/>
    <col min="14858" max="14858" width="10" style="64" bestFit="1" customWidth="1"/>
    <col min="14859" max="14859" width="0" style="64" hidden="1" customWidth="1"/>
    <col min="14860" max="14860" width="6.5703125" style="64" customWidth="1"/>
    <col min="14861" max="15103" width="9.140625" style="64"/>
    <col min="15104" max="15104" width="33.85546875" style="64" bestFit="1" customWidth="1"/>
    <col min="15105" max="15105" width="14.28515625" style="64" bestFit="1" customWidth="1"/>
    <col min="15106" max="15106" width="15.42578125" style="64" bestFit="1" customWidth="1"/>
    <col min="15107" max="15107" width="0" style="64" hidden="1" customWidth="1"/>
    <col min="15108" max="15108" width="10.28515625" style="64" bestFit="1" customWidth="1"/>
    <col min="15109" max="15109" width="14" style="64" bestFit="1" customWidth="1"/>
    <col min="15110" max="15110" width="0" style="64" hidden="1" customWidth="1"/>
    <col min="15111" max="15111" width="15" style="64" bestFit="1" customWidth="1"/>
    <col min="15112" max="15112" width="0" style="64" hidden="1" customWidth="1"/>
    <col min="15113" max="15113" width="8.85546875" style="64" bestFit="1" customWidth="1"/>
    <col min="15114" max="15114" width="10" style="64" bestFit="1" customWidth="1"/>
    <col min="15115" max="15115" width="0" style="64" hidden="1" customWidth="1"/>
    <col min="15116" max="15116" width="6.5703125" style="64" customWidth="1"/>
    <col min="15117" max="15359" width="9.140625" style="64"/>
    <col min="15360" max="15360" width="33.85546875" style="64" bestFit="1" customWidth="1"/>
    <col min="15361" max="15361" width="14.28515625" style="64" bestFit="1" customWidth="1"/>
    <col min="15362" max="15362" width="15.42578125" style="64" bestFit="1" customWidth="1"/>
    <col min="15363" max="15363" width="0" style="64" hidden="1" customWidth="1"/>
    <col min="15364" max="15364" width="10.28515625" style="64" bestFit="1" customWidth="1"/>
    <col min="15365" max="15365" width="14" style="64" bestFit="1" customWidth="1"/>
    <col min="15366" max="15366" width="0" style="64" hidden="1" customWidth="1"/>
    <col min="15367" max="15367" width="15" style="64" bestFit="1" customWidth="1"/>
    <col min="15368" max="15368" width="0" style="64" hidden="1" customWidth="1"/>
    <col min="15369" max="15369" width="8.85546875" style="64" bestFit="1" customWidth="1"/>
    <col min="15370" max="15370" width="10" style="64" bestFit="1" customWidth="1"/>
    <col min="15371" max="15371" width="0" style="64" hidden="1" customWidth="1"/>
    <col min="15372" max="15372" width="6.5703125" style="64" customWidth="1"/>
    <col min="15373" max="15615" width="9.140625" style="64"/>
    <col min="15616" max="15616" width="33.85546875" style="64" bestFit="1" customWidth="1"/>
    <col min="15617" max="15617" width="14.28515625" style="64" bestFit="1" customWidth="1"/>
    <col min="15618" max="15618" width="15.42578125" style="64" bestFit="1" customWidth="1"/>
    <col min="15619" max="15619" width="0" style="64" hidden="1" customWidth="1"/>
    <col min="15620" max="15620" width="10.28515625" style="64" bestFit="1" customWidth="1"/>
    <col min="15621" max="15621" width="14" style="64" bestFit="1" customWidth="1"/>
    <col min="15622" max="15622" width="0" style="64" hidden="1" customWidth="1"/>
    <col min="15623" max="15623" width="15" style="64" bestFit="1" customWidth="1"/>
    <col min="15624" max="15624" width="0" style="64" hidden="1" customWidth="1"/>
    <col min="15625" max="15625" width="8.85546875" style="64" bestFit="1" customWidth="1"/>
    <col min="15626" max="15626" width="10" style="64" bestFit="1" customWidth="1"/>
    <col min="15627" max="15627" width="0" style="64" hidden="1" customWidth="1"/>
    <col min="15628" max="15628" width="6.5703125" style="64" customWidth="1"/>
    <col min="15629" max="15871" width="9.140625" style="64"/>
    <col min="15872" max="15872" width="33.85546875" style="64" bestFit="1" customWidth="1"/>
    <col min="15873" max="15873" width="14.28515625" style="64" bestFit="1" customWidth="1"/>
    <col min="15874" max="15874" width="15.42578125" style="64" bestFit="1" customWidth="1"/>
    <col min="15875" max="15875" width="0" style="64" hidden="1" customWidth="1"/>
    <col min="15876" max="15876" width="10.28515625" style="64" bestFit="1" customWidth="1"/>
    <col min="15877" max="15877" width="14" style="64" bestFit="1" customWidth="1"/>
    <col min="15878" max="15878" width="0" style="64" hidden="1" customWidth="1"/>
    <col min="15879" max="15879" width="15" style="64" bestFit="1" customWidth="1"/>
    <col min="15880" max="15880" width="0" style="64" hidden="1" customWidth="1"/>
    <col min="15881" max="15881" width="8.85546875" style="64" bestFit="1" customWidth="1"/>
    <col min="15882" max="15882" width="10" style="64" bestFit="1" customWidth="1"/>
    <col min="15883" max="15883" width="0" style="64" hidden="1" customWidth="1"/>
    <col min="15884" max="15884" width="6.5703125" style="64" customWidth="1"/>
    <col min="15885" max="16127" width="9.140625" style="64"/>
    <col min="16128" max="16128" width="33.85546875" style="64" bestFit="1" customWidth="1"/>
    <col min="16129" max="16129" width="14.28515625" style="64" bestFit="1" customWidth="1"/>
    <col min="16130" max="16130" width="15.42578125" style="64" bestFit="1" customWidth="1"/>
    <col min="16131" max="16131" width="0" style="64" hidden="1" customWidth="1"/>
    <col min="16132" max="16132" width="10.28515625" style="64" bestFit="1" customWidth="1"/>
    <col min="16133" max="16133" width="14" style="64" bestFit="1" customWidth="1"/>
    <col min="16134" max="16134" width="0" style="64" hidden="1" customWidth="1"/>
    <col min="16135" max="16135" width="15" style="64" bestFit="1" customWidth="1"/>
    <col min="16136" max="16136" width="0" style="64" hidden="1" customWidth="1"/>
    <col min="16137" max="16137" width="8.85546875" style="64" bestFit="1" customWidth="1"/>
    <col min="16138" max="16138" width="10" style="64" bestFit="1" customWidth="1"/>
    <col min="16139" max="16139" width="0" style="64" hidden="1" customWidth="1"/>
    <col min="16140" max="16140" width="6.5703125" style="64" customWidth="1"/>
    <col min="16141" max="16384" width="9.140625" style="64"/>
  </cols>
  <sheetData>
    <row r="1" spans="1:14" ht="15.75" x14ac:dyDescent="0.2">
      <c r="A1" s="63" t="s">
        <v>1748</v>
      </c>
    </row>
    <row r="2" spans="1:14" x14ac:dyDescent="0.2">
      <c r="A2" s="65" t="s">
        <v>1256</v>
      </c>
      <c r="B2" s="65" t="s">
        <v>1257</v>
      </c>
      <c r="C2" s="65" t="s">
        <v>1258</v>
      </c>
      <c r="D2" s="65" t="s">
        <v>1259</v>
      </c>
      <c r="E2" s="65" t="s">
        <v>1260</v>
      </c>
      <c r="F2" s="66">
        <v>45412</v>
      </c>
      <c r="G2" s="65" t="s">
        <v>1261</v>
      </c>
      <c r="H2" s="66">
        <v>45565</v>
      </c>
      <c r="I2" s="65" t="s">
        <v>1261</v>
      </c>
      <c r="J2" s="65" t="s">
        <v>1262</v>
      </c>
      <c r="M2" s="64">
        <v>1</v>
      </c>
    </row>
    <row r="3" spans="1:14" ht="15" x14ac:dyDescent="0.2">
      <c r="A3" s="67" t="s">
        <v>1749</v>
      </c>
      <c r="B3" s="67" t="s">
        <v>1750</v>
      </c>
      <c r="C3" s="68" t="s">
        <v>1265</v>
      </c>
      <c r="D3" s="68"/>
      <c r="E3" s="68" t="s">
        <v>1751</v>
      </c>
      <c r="F3" s="69">
        <v>413</v>
      </c>
      <c r="G3" s="68"/>
      <c r="H3" s="69">
        <v>413</v>
      </c>
      <c r="I3" s="68"/>
      <c r="J3" s="68">
        <v>0</v>
      </c>
      <c r="K3" s="64" t="s">
        <v>254</v>
      </c>
      <c r="L3" s="64" t="s">
        <v>255</v>
      </c>
      <c r="M3" s="64">
        <f>IF(K3=K2,M2+1,1)</f>
        <v>1</v>
      </c>
      <c r="N3" s="55" t="str">
        <f>CONCATENATE(K3,"-",L3,"-","költségmegosztó ",M3)</f>
        <v>F00091-U0683-költségmegosztó 1</v>
      </c>
    </row>
    <row r="4" spans="1:14" ht="15" x14ac:dyDescent="0.2">
      <c r="A4" s="67" t="s">
        <v>1749</v>
      </c>
      <c r="B4" s="67" t="s">
        <v>1750</v>
      </c>
      <c r="C4" s="68" t="s">
        <v>1265</v>
      </c>
      <c r="D4" s="68"/>
      <c r="E4" s="68" t="s">
        <v>1752</v>
      </c>
      <c r="F4" s="69">
        <v>64</v>
      </c>
      <c r="G4" s="68"/>
      <c r="H4" s="69">
        <v>95</v>
      </c>
      <c r="I4" s="68"/>
      <c r="J4" s="68">
        <v>31</v>
      </c>
      <c r="K4" s="64" t="s">
        <v>251</v>
      </c>
      <c r="L4" s="64" t="s">
        <v>252</v>
      </c>
      <c r="M4" s="64">
        <f t="shared" ref="M4:M25" si="0">IF(K4=K3,M3+1,1)</f>
        <v>1</v>
      </c>
      <c r="N4" s="55" t="str">
        <f t="shared" ref="N4:N25" si="1">CONCATENATE(K4,"-",L4,"-","költségmegosztó ",M4)</f>
        <v>F00089-U0843-költségmegosztó 1</v>
      </c>
    </row>
    <row r="5" spans="1:14" ht="15" x14ac:dyDescent="0.2">
      <c r="A5" s="67" t="s">
        <v>1749</v>
      </c>
      <c r="B5" s="67" t="s">
        <v>1750</v>
      </c>
      <c r="C5" s="68" t="s">
        <v>1265</v>
      </c>
      <c r="D5" s="68"/>
      <c r="E5" s="68" t="s">
        <v>1753</v>
      </c>
      <c r="F5" s="69">
        <v>470</v>
      </c>
      <c r="G5" s="68"/>
      <c r="H5" s="69">
        <v>474</v>
      </c>
      <c r="I5" s="68"/>
      <c r="J5" s="68">
        <v>4</v>
      </c>
      <c r="K5" s="64" t="s">
        <v>254</v>
      </c>
      <c r="L5" s="64" t="s">
        <v>255</v>
      </c>
      <c r="M5" s="64">
        <f t="shared" si="0"/>
        <v>1</v>
      </c>
      <c r="N5" s="55" t="str">
        <f t="shared" si="1"/>
        <v>F00091-U0683-költségmegosztó 1</v>
      </c>
    </row>
    <row r="6" spans="1:14" ht="15" x14ac:dyDescent="0.2">
      <c r="A6" s="67" t="s">
        <v>1749</v>
      </c>
      <c r="B6" s="67" t="s">
        <v>1750</v>
      </c>
      <c r="C6" s="68" t="s">
        <v>1265</v>
      </c>
      <c r="D6" s="68"/>
      <c r="E6" s="68" t="s">
        <v>1754</v>
      </c>
      <c r="F6" s="69">
        <v>147</v>
      </c>
      <c r="G6" s="68"/>
      <c r="H6" s="69">
        <v>151</v>
      </c>
      <c r="I6" s="68"/>
      <c r="J6" s="68">
        <v>4</v>
      </c>
      <c r="K6" s="64" t="s">
        <v>254</v>
      </c>
      <c r="L6" s="64" t="s">
        <v>255</v>
      </c>
      <c r="M6" s="64">
        <f t="shared" si="0"/>
        <v>2</v>
      </c>
      <c r="N6" s="55" t="str">
        <f t="shared" si="1"/>
        <v>F00091-U0683-költségmegosztó 2</v>
      </c>
    </row>
    <row r="7" spans="1:14" ht="15" x14ac:dyDescent="0.2">
      <c r="A7" s="67" t="s">
        <v>1749</v>
      </c>
      <c r="B7" s="67" t="s">
        <v>1750</v>
      </c>
      <c r="C7" s="68" t="s">
        <v>1265</v>
      </c>
      <c r="D7" s="68"/>
      <c r="E7" s="68" t="s">
        <v>1755</v>
      </c>
      <c r="F7" s="69">
        <v>66</v>
      </c>
      <c r="G7" s="68"/>
      <c r="H7" s="69">
        <v>70</v>
      </c>
      <c r="I7" s="68"/>
      <c r="J7" s="68">
        <v>4</v>
      </c>
      <c r="K7" s="64" t="s">
        <v>254</v>
      </c>
      <c r="L7" s="64" t="s">
        <v>255</v>
      </c>
      <c r="M7" s="64">
        <f t="shared" si="0"/>
        <v>3</v>
      </c>
      <c r="N7" s="55" t="str">
        <f t="shared" si="1"/>
        <v>F00091-U0683-költségmegosztó 3</v>
      </c>
    </row>
    <row r="8" spans="1:14" ht="15" x14ac:dyDescent="0.2">
      <c r="A8" s="67" t="s">
        <v>1749</v>
      </c>
      <c r="B8" s="67" t="s">
        <v>1750</v>
      </c>
      <c r="C8" s="68" t="s">
        <v>1265</v>
      </c>
      <c r="D8" s="68"/>
      <c r="E8" s="68" t="s">
        <v>1756</v>
      </c>
      <c r="F8" s="69">
        <v>216</v>
      </c>
      <c r="G8" s="68"/>
      <c r="H8" s="69">
        <v>244</v>
      </c>
      <c r="I8" s="68"/>
      <c r="J8" s="68">
        <v>28</v>
      </c>
      <c r="K8" s="64" t="s">
        <v>251</v>
      </c>
      <c r="L8" s="64" t="s">
        <v>252</v>
      </c>
      <c r="M8" s="64">
        <f t="shared" si="0"/>
        <v>1</v>
      </c>
      <c r="N8" s="55" t="str">
        <f t="shared" si="1"/>
        <v>F00089-U0843-költségmegosztó 1</v>
      </c>
    </row>
    <row r="9" spans="1:14" ht="15" x14ac:dyDescent="0.2">
      <c r="A9" s="67" t="s">
        <v>1749</v>
      </c>
      <c r="B9" s="67" t="s">
        <v>1750</v>
      </c>
      <c r="C9" s="68" t="s">
        <v>1265</v>
      </c>
      <c r="D9" s="68"/>
      <c r="E9" s="68" t="s">
        <v>1757</v>
      </c>
      <c r="F9" s="69">
        <v>0</v>
      </c>
      <c r="G9" s="68"/>
      <c r="H9" s="69">
        <v>0</v>
      </c>
      <c r="I9" s="68"/>
      <c r="J9" s="68">
        <v>0</v>
      </c>
      <c r="K9" s="64" t="s">
        <v>254</v>
      </c>
      <c r="L9" s="64" t="s">
        <v>255</v>
      </c>
      <c r="M9" s="64">
        <f t="shared" si="0"/>
        <v>1</v>
      </c>
      <c r="N9" s="55" t="str">
        <f t="shared" si="1"/>
        <v>F00091-U0683-költségmegosztó 1</v>
      </c>
    </row>
    <row r="10" spans="1:14" ht="15" x14ac:dyDescent="0.2">
      <c r="A10" s="67" t="s">
        <v>1749</v>
      </c>
      <c r="B10" s="67" t="s">
        <v>1750</v>
      </c>
      <c r="C10" s="68" t="s">
        <v>1265</v>
      </c>
      <c r="D10" s="68"/>
      <c r="E10" s="68" t="s">
        <v>1758</v>
      </c>
      <c r="F10" s="69">
        <v>512</v>
      </c>
      <c r="G10" s="68"/>
      <c r="H10" s="69">
        <v>543</v>
      </c>
      <c r="I10" s="68"/>
      <c r="J10" s="68">
        <v>31</v>
      </c>
      <c r="K10" s="64" t="s">
        <v>251</v>
      </c>
      <c r="L10" s="64" t="s">
        <v>252</v>
      </c>
      <c r="M10" s="64">
        <f t="shared" si="0"/>
        <v>1</v>
      </c>
      <c r="N10" s="55" t="str">
        <f t="shared" si="1"/>
        <v>F00089-U0843-költségmegosztó 1</v>
      </c>
    </row>
    <row r="11" spans="1:14" ht="15" x14ac:dyDescent="0.2">
      <c r="A11" s="67" t="s">
        <v>1749</v>
      </c>
      <c r="B11" s="67" t="s">
        <v>1750</v>
      </c>
      <c r="C11" s="68" t="s">
        <v>1265</v>
      </c>
      <c r="D11" s="68"/>
      <c r="E11" s="68" t="s">
        <v>1759</v>
      </c>
      <c r="F11" s="69">
        <v>677</v>
      </c>
      <c r="G11" s="68"/>
      <c r="H11" s="69">
        <v>711</v>
      </c>
      <c r="I11" s="68"/>
      <c r="J11" s="68">
        <v>34</v>
      </c>
      <c r="K11" s="64" t="s">
        <v>251</v>
      </c>
      <c r="L11" s="64" t="s">
        <v>252</v>
      </c>
      <c r="M11" s="64">
        <f t="shared" si="0"/>
        <v>2</v>
      </c>
      <c r="N11" s="55" t="str">
        <f t="shared" si="1"/>
        <v>F00089-U0843-költségmegosztó 2</v>
      </c>
    </row>
    <row r="12" spans="1:14" ht="15" x14ac:dyDescent="0.2">
      <c r="A12" s="67" t="s">
        <v>1749</v>
      </c>
      <c r="B12" s="67" t="s">
        <v>1750</v>
      </c>
      <c r="C12" s="68" t="s">
        <v>1265</v>
      </c>
      <c r="D12" s="68"/>
      <c r="E12" s="68" t="s">
        <v>1760</v>
      </c>
      <c r="F12" s="69">
        <v>458</v>
      </c>
      <c r="G12" s="68"/>
      <c r="H12" s="69">
        <v>495.00000000000006</v>
      </c>
      <c r="I12" s="68"/>
      <c r="J12" s="68">
        <v>37</v>
      </c>
      <c r="K12" s="64" t="s">
        <v>251</v>
      </c>
      <c r="L12" s="64" t="s">
        <v>252</v>
      </c>
      <c r="M12" s="64">
        <f t="shared" si="0"/>
        <v>3</v>
      </c>
      <c r="N12" s="55" t="str">
        <f t="shared" si="1"/>
        <v>F00089-U0843-költségmegosztó 3</v>
      </c>
    </row>
    <row r="13" spans="1:14" ht="15" x14ac:dyDescent="0.2">
      <c r="A13" s="67" t="s">
        <v>1524</v>
      </c>
      <c r="B13" s="67" t="s">
        <v>1750</v>
      </c>
      <c r="C13" s="68" t="s">
        <v>1265</v>
      </c>
      <c r="D13" s="68"/>
      <c r="E13" s="68" t="s">
        <v>1761</v>
      </c>
      <c r="F13" s="69">
        <v>13</v>
      </c>
      <c r="G13" s="68"/>
      <c r="H13" s="69">
        <v>13</v>
      </c>
      <c r="I13" s="68"/>
      <c r="J13" s="68">
        <v>0</v>
      </c>
      <c r="K13" s="64" t="s">
        <v>254</v>
      </c>
      <c r="L13" s="64" t="s">
        <v>255</v>
      </c>
      <c r="M13" s="64">
        <f t="shared" si="0"/>
        <v>1</v>
      </c>
      <c r="N13" s="55" t="str">
        <f t="shared" si="1"/>
        <v>F00091-U0683-költségmegosztó 1</v>
      </c>
    </row>
    <row r="14" spans="1:14" ht="15" x14ac:dyDescent="0.2">
      <c r="A14" s="67" t="s">
        <v>1524</v>
      </c>
      <c r="B14" s="67" t="s">
        <v>1750</v>
      </c>
      <c r="C14" s="68" t="s">
        <v>1265</v>
      </c>
      <c r="D14" s="68"/>
      <c r="E14" s="68" t="s">
        <v>1762</v>
      </c>
      <c r="F14" s="69">
        <v>44</v>
      </c>
      <c r="G14" s="68"/>
      <c r="H14" s="69">
        <v>44</v>
      </c>
      <c r="I14" s="68"/>
      <c r="J14" s="68">
        <v>0</v>
      </c>
      <c r="K14" s="64" t="s">
        <v>256</v>
      </c>
      <c r="L14" s="64" t="s">
        <v>255</v>
      </c>
      <c r="M14" s="64">
        <f t="shared" si="0"/>
        <v>1</v>
      </c>
      <c r="N14" s="55" t="str">
        <f t="shared" si="1"/>
        <v>F0115-U0683-költségmegosztó 1</v>
      </c>
    </row>
    <row r="15" spans="1:14" ht="15" x14ac:dyDescent="0.2">
      <c r="A15" s="67" t="s">
        <v>1763</v>
      </c>
      <c r="B15" s="67" t="s">
        <v>1750</v>
      </c>
      <c r="C15" s="68" t="s">
        <v>1265</v>
      </c>
      <c r="D15" s="68"/>
      <c r="E15" s="68" t="s">
        <v>1764</v>
      </c>
      <c r="F15" s="69">
        <v>105</v>
      </c>
      <c r="G15" s="68"/>
      <c r="H15" s="69">
        <v>106</v>
      </c>
      <c r="I15" s="68"/>
      <c r="J15" s="68">
        <v>1</v>
      </c>
      <c r="K15" s="64" t="s">
        <v>260</v>
      </c>
      <c r="L15" s="64" t="s">
        <v>261</v>
      </c>
      <c r="M15" s="64">
        <f t="shared" si="0"/>
        <v>1</v>
      </c>
      <c r="N15" s="55" t="str">
        <f t="shared" si="1"/>
        <v>F0119-U1060-költségmegosztó 1</v>
      </c>
    </row>
    <row r="16" spans="1:14" ht="15" x14ac:dyDescent="0.2">
      <c r="A16" s="67" t="s">
        <v>1763</v>
      </c>
      <c r="B16" s="67" t="s">
        <v>1750</v>
      </c>
      <c r="C16" s="68" t="s">
        <v>1265</v>
      </c>
      <c r="D16" s="68"/>
      <c r="E16" s="68" t="s">
        <v>1765</v>
      </c>
      <c r="F16" s="69">
        <v>6</v>
      </c>
      <c r="G16" s="68"/>
      <c r="H16" s="69">
        <v>6</v>
      </c>
      <c r="I16" s="68"/>
      <c r="J16" s="68">
        <v>0</v>
      </c>
      <c r="K16" s="64" t="s">
        <v>260</v>
      </c>
      <c r="L16" s="64" t="s">
        <v>261</v>
      </c>
      <c r="M16" s="64">
        <f t="shared" si="0"/>
        <v>2</v>
      </c>
      <c r="N16" s="55" t="str">
        <f t="shared" si="1"/>
        <v>F0119-U1060-költségmegosztó 2</v>
      </c>
    </row>
    <row r="17" spans="1:14" ht="15" x14ac:dyDescent="0.2">
      <c r="A17" s="67" t="s">
        <v>1763</v>
      </c>
      <c r="B17" s="67" t="s">
        <v>1750</v>
      </c>
      <c r="C17" s="68" t="s">
        <v>1265</v>
      </c>
      <c r="D17" s="68"/>
      <c r="E17" s="68" t="s">
        <v>1766</v>
      </c>
      <c r="F17" s="69">
        <v>308</v>
      </c>
      <c r="G17" s="68"/>
      <c r="H17" s="69">
        <v>308</v>
      </c>
      <c r="I17" s="68"/>
      <c r="J17" s="68">
        <v>0</v>
      </c>
      <c r="K17" s="64" t="s">
        <v>260</v>
      </c>
      <c r="L17" s="64" t="s">
        <v>261</v>
      </c>
      <c r="M17" s="64">
        <f t="shared" si="0"/>
        <v>3</v>
      </c>
      <c r="N17" s="55" t="str">
        <f t="shared" si="1"/>
        <v>F0119-U1060-költségmegosztó 3</v>
      </c>
    </row>
    <row r="18" spans="1:14" ht="15" x14ac:dyDescent="0.2">
      <c r="A18" s="67" t="s">
        <v>1763</v>
      </c>
      <c r="B18" s="67" t="s">
        <v>1750</v>
      </c>
      <c r="C18" s="68" t="s">
        <v>1265</v>
      </c>
      <c r="D18" s="68"/>
      <c r="E18" s="68" t="s">
        <v>1767</v>
      </c>
      <c r="F18" s="69">
        <v>142</v>
      </c>
      <c r="G18" s="68"/>
      <c r="H18" s="69">
        <v>142</v>
      </c>
      <c r="I18" s="68"/>
      <c r="J18" s="68">
        <v>0</v>
      </c>
      <c r="K18" s="64" t="s">
        <v>260</v>
      </c>
      <c r="L18" s="64" t="s">
        <v>261</v>
      </c>
      <c r="M18" s="64">
        <f t="shared" si="0"/>
        <v>4</v>
      </c>
      <c r="N18" s="55" t="str">
        <f t="shared" si="1"/>
        <v>F0119-U1060-költségmegosztó 4</v>
      </c>
    </row>
    <row r="19" spans="1:14" ht="15" x14ac:dyDescent="0.2">
      <c r="A19" s="67" t="s">
        <v>1763</v>
      </c>
      <c r="B19" s="67" t="s">
        <v>1750</v>
      </c>
      <c r="C19" s="68" t="s">
        <v>1265</v>
      </c>
      <c r="D19" s="68"/>
      <c r="E19" s="68" t="s">
        <v>1768</v>
      </c>
      <c r="F19" s="69">
        <v>129</v>
      </c>
      <c r="G19" s="68"/>
      <c r="H19" s="69">
        <v>129</v>
      </c>
      <c r="I19" s="68"/>
      <c r="J19" s="68">
        <v>0</v>
      </c>
      <c r="K19" s="64" t="s">
        <v>260</v>
      </c>
      <c r="L19" s="64" t="s">
        <v>261</v>
      </c>
      <c r="M19" s="64">
        <f t="shared" si="0"/>
        <v>5</v>
      </c>
      <c r="N19" s="55" t="str">
        <f t="shared" si="1"/>
        <v>F0119-U1060-költségmegosztó 5</v>
      </c>
    </row>
    <row r="20" spans="1:14" ht="15" x14ac:dyDescent="0.2">
      <c r="A20" s="67" t="s">
        <v>1763</v>
      </c>
      <c r="B20" s="67" t="s">
        <v>1750</v>
      </c>
      <c r="C20" s="68" t="s">
        <v>1265</v>
      </c>
      <c r="D20" s="68"/>
      <c r="E20" s="68" t="s">
        <v>1769</v>
      </c>
      <c r="F20" s="69">
        <v>484.99999999999994</v>
      </c>
      <c r="G20" s="68"/>
      <c r="H20" s="69">
        <v>496.99999999999994</v>
      </c>
      <c r="I20" s="68"/>
      <c r="J20" s="68">
        <v>12</v>
      </c>
      <c r="K20" s="64" t="s">
        <v>260</v>
      </c>
      <c r="L20" s="64" t="s">
        <v>261</v>
      </c>
      <c r="M20" s="64">
        <f t="shared" si="0"/>
        <v>6</v>
      </c>
      <c r="N20" s="55" t="str">
        <f t="shared" si="1"/>
        <v>F0119-U1060-költségmegosztó 6</v>
      </c>
    </row>
    <row r="21" spans="1:14" ht="15" x14ac:dyDescent="0.2">
      <c r="A21" s="67" t="s">
        <v>1763</v>
      </c>
      <c r="B21" s="67" t="s">
        <v>1750</v>
      </c>
      <c r="C21" s="68" t="s">
        <v>1265</v>
      </c>
      <c r="D21" s="68"/>
      <c r="E21" s="68" t="s">
        <v>1770</v>
      </c>
      <c r="F21" s="69">
        <v>943</v>
      </c>
      <c r="G21" s="68"/>
      <c r="H21" s="69">
        <v>943</v>
      </c>
      <c r="I21" s="68"/>
      <c r="J21" s="68">
        <v>0</v>
      </c>
      <c r="K21" s="64" t="s">
        <v>260</v>
      </c>
      <c r="L21" s="64" t="s">
        <v>261</v>
      </c>
      <c r="M21" s="64">
        <f t="shared" si="0"/>
        <v>7</v>
      </c>
      <c r="N21" s="55" t="str">
        <f t="shared" si="1"/>
        <v>F0119-U1060-költségmegosztó 7</v>
      </c>
    </row>
    <row r="22" spans="1:14" ht="15" x14ac:dyDescent="0.2">
      <c r="A22" s="67" t="s">
        <v>1763</v>
      </c>
      <c r="B22" s="67" t="s">
        <v>1750</v>
      </c>
      <c r="C22" s="68" t="s">
        <v>1265</v>
      </c>
      <c r="D22" s="68"/>
      <c r="E22" s="68" t="s">
        <v>1771</v>
      </c>
      <c r="F22" s="69">
        <v>286</v>
      </c>
      <c r="G22" s="68"/>
      <c r="H22" s="69">
        <v>292</v>
      </c>
      <c r="I22" s="68"/>
      <c r="J22" s="68">
        <v>6</v>
      </c>
      <c r="K22" s="64" t="s">
        <v>260</v>
      </c>
      <c r="L22" s="64" t="s">
        <v>261</v>
      </c>
      <c r="M22" s="64">
        <f t="shared" si="0"/>
        <v>8</v>
      </c>
      <c r="N22" s="55" t="str">
        <f t="shared" si="1"/>
        <v>F0119-U1060-költségmegosztó 8</v>
      </c>
    </row>
    <row r="23" spans="1:14" ht="15" x14ac:dyDescent="0.2">
      <c r="A23" s="67" t="s">
        <v>1763</v>
      </c>
      <c r="B23" s="67" t="s">
        <v>1750</v>
      </c>
      <c r="C23" s="68" t="s">
        <v>1265</v>
      </c>
      <c r="D23" s="68"/>
      <c r="E23" s="68" t="s">
        <v>1772</v>
      </c>
      <c r="F23" s="69">
        <v>531</v>
      </c>
      <c r="G23" s="68"/>
      <c r="H23" s="69">
        <v>546</v>
      </c>
      <c r="I23" s="68"/>
      <c r="J23" s="68">
        <v>15</v>
      </c>
      <c r="K23" s="64" t="s">
        <v>260</v>
      </c>
      <c r="L23" s="64" t="s">
        <v>261</v>
      </c>
      <c r="M23" s="64">
        <f t="shared" si="0"/>
        <v>9</v>
      </c>
      <c r="N23" s="55" t="str">
        <f t="shared" si="1"/>
        <v>F0119-U1060-költségmegosztó 9</v>
      </c>
    </row>
    <row r="24" spans="1:14" ht="15" x14ac:dyDescent="0.2">
      <c r="A24" s="67" t="s">
        <v>1763</v>
      </c>
      <c r="B24" s="67" t="s">
        <v>1750</v>
      </c>
      <c r="C24" s="68" t="s">
        <v>1265</v>
      </c>
      <c r="D24" s="68"/>
      <c r="E24" s="68" t="s">
        <v>1773</v>
      </c>
      <c r="F24" s="69">
        <v>272</v>
      </c>
      <c r="G24" s="68"/>
      <c r="H24" s="69">
        <v>277</v>
      </c>
      <c r="I24" s="68"/>
      <c r="J24" s="68">
        <v>5</v>
      </c>
      <c r="K24" s="64" t="s">
        <v>260</v>
      </c>
      <c r="L24" s="64" t="s">
        <v>261</v>
      </c>
      <c r="M24" s="64">
        <f t="shared" si="0"/>
        <v>10</v>
      </c>
      <c r="N24" s="55" t="str">
        <f t="shared" si="1"/>
        <v>F0119-U1060-költségmegosztó 10</v>
      </c>
    </row>
    <row r="25" spans="1:14" ht="15" x14ac:dyDescent="0.2">
      <c r="A25" s="67" t="s">
        <v>1763</v>
      </c>
      <c r="B25" s="67" t="s">
        <v>1750</v>
      </c>
      <c r="C25" s="68" t="s">
        <v>1265</v>
      </c>
      <c r="D25" s="68"/>
      <c r="E25" s="68" t="s">
        <v>1774</v>
      </c>
      <c r="F25" s="69">
        <v>140</v>
      </c>
      <c r="G25" s="68"/>
      <c r="H25" s="69">
        <v>140</v>
      </c>
      <c r="I25" s="68"/>
      <c r="J25" s="68">
        <v>0</v>
      </c>
      <c r="K25" s="64" t="s">
        <v>260</v>
      </c>
      <c r="L25" s="64" t="s">
        <v>261</v>
      </c>
      <c r="M25" s="64">
        <f t="shared" si="0"/>
        <v>11</v>
      </c>
      <c r="N25" s="55" t="str">
        <f t="shared" si="1"/>
        <v>F0119-U1060-költségmegosztó 11</v>
      </c>
    </row>
  </sheetData>
  <pageMargins left="0" right="0" top="0" bottom="1.041732283464567E-2" header="0" footer="0"/>
  <pageSetup paperSize="9" orientation="landscape" horizontalDpi="0" verticalDpi="0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2766-DA4D-4F3D-98E4-F7FD5EED41D3}">
  <dimension ref="A1:AC84"/>
  <sheetViews>
    <sheetView showGridLines="0" zoomScale="90" zoomScaleNormal="90" workbookViewId="0">
      <selection activeCell="F6" sqref="F6"/>
    </sheetView>
  </sheetViews>
  <sheetFormatPr defaultRowHeight="12.75" x14ac:dyDescent="0.2"/>
  <cols>
    <col min="1" max="1" width="10.140625" style="46" customWidth="1"/>
    <col min="2" max="2" width="3.7109375" customWidth="1"/>
    <col min="4" max="4" width="25.7109375" customWidth="1"/>
    <col min="5" max="5" width="27.5703125" customWidth="1"/>
    <col min="6" max="6" width="31.42578125" customWidth="1"/>
    <col min="8" max="8" width="20.7109375" customWidth="1"/>
    <col min="9" max="9" width="10.28515625" bestFit="1" customWidth="1"/>
    <col min="10" max="10" width="2.85546875" customWidth="1"/>
    <col min="11" max="11" width="21" customWidth="1"/>
    <col min="12" max="12" width="8.42578125" customWidth="1"/>
    <col min="14" max="14" width="3.7109375" customWidth="1"/>
    <col min="15" max="15" width="9.140625" style="46"/>
    <col min="16" max="16" width="12.42578125" style="46" customWidth="1"/>
    <col min="17" max="17" width="12.7109375" style="46" customWidth="1"/>
    <col min="18" max="18" width="9.140625" style="46"/>
    <col min="19" max="19" width="9.140625" style="81"/>
    <col min="20" max="20" width="20.28515625" style="81" customWidth="1"/>
    <col min="21" max="21" width="18" style="81" customWidth="1"/>
    <col min="22" max="27" width="9.140625" style="81"/>
    <col min="28" max="29" width="9.140625" style="46"/>
  </cols>
  <sheetData>
    <row r="1" spans="1:27" s="46" customFormat="1" ht="13.5" customHeight="1" x14ac:dyDescent="0.2">
      <c r="S1" s="81"/>
      <c r="T1" s="81"/>
      <c r="U1" s="81"/>
      <c r="V1" s="81"/>
      <c r="W1" s="81"/>
      <c r="X1" s="81"/>
      <c r="Y1" s="81"/>
      <c r="Z1" s="81"/>
      <c r="AA1" s="81"/>
    </row>
    <row r="2" spans="1:27" ht="13.5" customHeight="1" thickBot="1" x14ac:dyDescent="0.25">
      <c r="T2" s="81" t="e">
        <f>INDEX(Alapadatok!$A$3:$AJ$557,MATCH($T$3,Alapadatok!$C$3:$C$557,0),6)</f>
        <v>#N/A</v>
      </c>
    </row>
    <row r="3" spans="1:27" ht="72" customHeight="1" thickBot="1" x14ac:dyDescent="0.25">
      <c r="C3" s="71" t="s">
        <v>1248</v>
      </c>
      <c r="D3" s="72"/>
      <c r="E3" s="72"/>
      <c r="F3" s="72"/>
      <c r="G3" s="72"/>
      <c r="H3" s="72"/>
      <c r="I3" s="72"/>
      <c r="J3" s="72"/>
      <c r="K3" s="72"/>
      <c r="L3" s="72"/>
      <c r="M3" s="73"/>
      <c r="T3" s="81" t="str">
        <f>CONCATENATE(D6,"-",E6)</f>
        <v>-</v>
      </c>
    </row>
    <row r="4" spans="1:27" x14ac:dyDescent="0.2">
      <c r="C4" s="30"/>
      <c r="M4" s="31"/>
    </row>
    <row r="5" spans="1:27" ht="39" customHeight="1" thickBot="1" x14ac:dyDescent="0.25">
      <c r="C5" s="30"/>
      <c r="D5" s="25" t="s">
        <v>1209</v>
      </c>
      <c r="E5" s="25" t="s">
        <v>1208</v>
      </c>
      <c r="F5" s="25" t="s">
        <v>1243</v>
      </c>
      <c r="M5" s="31"/>
      <c r="T5" s="81" t="str">
        <f>CONCATENATE(F6," bázis")</f>
        <v>február bázis</v>
      </c>
      <c r="U5" s="81" t="str">
        <f>CONCATENATE(F6," tárgyév")</f>
        <v>február tárgyév</v>
      </c>
    </row>
    <row r="6" spans="1:27" ht="33.75" customHeight="1" thickBot="1" x14ac:dyDescent="0.25">
      <c r="C6" s="30"/>
      <c r="D6" s="19"/>
      <c r="E6" s="19"/>
      <c r="F6" s="19" t="s">
        <v>1214</v>
      </c>
      <c r="H6" s="44" t="str">
        <f>+CONCATENATE("2023. ",F6," havi átlaghőmérséklet")</f>
        <v>2023. február havi átlaghőmérséklet</v>
      </c>
      <c r="I6" s="48">
        <f>VLOOKUP($F$6,átlaghőmérséklet!$A$5:$D$16,2,FALSE)</f>
        <v>3.6053571428571431</v>
      </c>
      <c r="K6" s="44" t="str">
        <f>+IF(D7="",CONCATENATE("2023. ",F6," havi fűtési napok száma"),"")</f>
        <v>2023. február havi fűtési napok száma</v>
      </c>
      <c r="L6" s="49" t="e">
        <f>INDEX('fűtott napok száma'!$B$3:$Y$40,MATCH('18.7.2.2.'!$T$2,'fűtott napok száma'!$A$3:$A$40,0),MATCH('18.7.2.2.'!$T$5,'fűtott napok száma'!$B$2:$Y$2,0))</f>
        <v>#N/A</v>
      </c>
      <c r="M6" s="31"/>
      <c r="T6" s="82" t="str">
        <f>CONCATENATE("2023. ",F6," havi fűtési hőfelhasználás")</f>
        <v>2023. február havi fűtési hőfelhasználás</v>
      </c>
      <c r="U6" s="82" t="str">
        <f>CONCATENATE("2024. ",F6," havi fűtési hőfelhasználás")</f>
        <v>2024. február havi fűtési hőfelhasználás</v>
      </c>
      <c r="V6" s="82" t="str">
        <f>CONCATENATE("2023. ",F6," havi fűtési hőfelhasználás hőfok korrekcióval")</f>
        <v>2023. február havi fűtési hőfelhasználás hőfok korrekcióval</v>
      </c>
      <c r="W6" s="82" t="str">
        <f>CONCATENATE("2024. ",F6," havi fűtési hőfelhasználás hőfok korrekcióval")</f>
        <v>2024. február havi fűtési hőfelhasználás hőfok korrekcióval</v>
      </c>
    </row>
    <row r="7" spans="1:27" ht="34.5" customHeight="1" x14ac:dyDescent="0.2">
      <c r="C7" s="30"/>
      <c r="H7" s="44" t="str">
        <f>+CONCATENATE("2024. ",F6," havi átlaghőmérséklet")</f>
        <v>2024. február havi átlaghőmérséklet</v>
      </c>
      <c r="I7" s="48">
        <f>VLOOKUP($F$6,átlaghőmérséklet!$A$5:$D$16,3,FALSE)</f>
        <v>8.4098214285714263</v>
      </c>
      <c r="K7" s="44" t="str">
        <f>+IF(D7="",CONCATENATE("2024. ",F6," havi fűtési napok száma"),"")</f>
        <v>2024. február havi fűtési napok száma</v>
      </c>
      <c r="L7" s="49" t="e">
        <f>INDEX('fűtott napok száma'!$B$3:$Y$40,MATCH('18.7.2.2.'!$T$2,'fűtott napok száma'!$A$3:$A$40,0),MATCH('18.7.2.2.'!$U$5,'fűtott napok száma'!$B$2:$Y$2,0))</f>
        <v>#N/A</v>
      </c>
      <c r="M7" s="31"/>
      <c r="T7" s="81" t="e">
        <f>INDEX('HKP mérő GJ'!$E$3:$AB$42,MATCH('18.7.2.2.'!$T$2,'HKP mérő GJ'!$A$3:$A$42,0),MATCH('18.7.2.2.'!$T$5,'HKP mérő GJ'!$E$2:$AB$2,0))</f>
        <v>#N/A</v>
      </c>
      <c r="U7" s="81" t="e">
        <f>INDEX('HKP mérő GJ'!$E$3:$AB$42,MATCH('18.7.2.2.'!$T$2,'HKP mérő GJ'!$A$3:$A$42,0),MATCH('18.7.2.2.'!$U$5,'HKP mérő GJ'!$E$2:$AB$2,0))</f>
        <v>#N/A</v>
      </c>
      <c r="V7" s="83" t="e">
        <f>(T7/L6)/((20-I6)/(20-I8))*L6</f>
        <v>#N/A</v>
      </c>
      <c r="W7" s="83" t="e">
        <f>(U7/L7)/((20-I7)/(20-I8))*L7</f>
        <v>#N/A</v>
      </c>
    </row>
    <row r="8" spans="1:27" ht="40.5" customHeight="1" x14ac:dyDescent="0.2">
      <c r="C8" s="30"/>
      <c r="H8" s="44" t="str">
        <f>+CONCATENATE("Elmúlt 5 év ",F6," havi átlaghőmérséklet")</f>
        <v>Elmúlt 5 év február havi átlaghőmérséklet</v>
      </c>
      <c r="I8" s="48">
        <f>VLOOKUP($F$6,átlaghőmérséklet!$A$5:$D$16,4,FALSE)</f>
        <v>4.223928571428571</v>
      </c>
      <c r="M8" s="31"/>
    </row>
    <row r="9" spans="1:27" x14ac:dyDescent="0.2">
      <c r="C9" s="30"/>
      <c r="M9" s="31"/>
    </row>
    <row r="10" spans="1:27" ht="15.75" x14ac:dyDescent="0.25">
      <c r="C10" s="30"/>
      <c r="D10" s="45" t="e">
        <f>CONCATENATE($T$2," hőközpont 2024. ",F6," havi fűtési hőfelhasználása:")</f>
        <v>#N/A</v>
      </c>
      <c r="M10" s="31"/>
    </row>
    <row r="11" spans="1:27" ht="28.5" customHeight="1" x14ac:dyDescent="0.2">
      <c r="C11" s="30"/>
      <c r="D11" s="74" t="str">
        <f>IFERROR(IF(W7&gt;=V7,CONCATENATE("A 2024. ",F6," havi, átlaghőmérséklettel korrigált fűtési hőfelhasználás ",ABS(ROUND(W7/V7-1,2)*100)," %-kal magasabb a 2023. ",F6," havi, átlaghőmérséklettel korrigált fűtési hőfelhasználásnál."),IF(V7&gt;W7,CONCATENATE("A 2024. ",F6," havi, átlaghőmérséklettel korrigált fűtési hőfelhasználás ",ABS(ROUND(W7/V7-1,2)*100)," %-kal alacsonyabb a 2023. ",F6," havi, átlaghőmérséklettel korrigált fűtési hőfelhasználásnál."),"")),"")</f>
        <v/>
      </c>
      <c r="E11" s="74"/>
      <c r="F11" s="74"/>
      <c r="G11" s="74"/>
      <c r="H11" s="74"/>
      <c r="I11" s="74"/>
      <c r="J11" s="74"/>
      <c r="K11" s="74"/>
      <c r="L11" s="74"/>
      <c r="M11" s="31"/>
    </row>
    <row r="12" spans="1:27" x14ac:dyDescent="0.2">
      <c r="A12" s="47"/>
      <c r="C12" s="30"/>
      <c r="M12" s="31"/>
    </row>
    <row r="13" spans="1:27" x14ac:dyDescent="0.2">
      <c r="C13" s="30"/>
      <c r="M13" s="31"/>
    </row>
    <row r="14" spans="1:27" x14ac:dyDescent="0.2">
      <c r="C14" s="30"/>
      <c r="M14" s="31"/>
    </row>
    <row r="15" spans="1:27" x14ac:dyDescent="0.2">
      <c r="C15" s="30"/>
      <c r="M15" s="31"/>
    </row>
    <row r="16" spans="1:27" x14ac:dyDescent="0.2">
      <c r="C16" s="30"/>
      <c r="M16" s="31"/>
    </row>
    <row r="17" spans="3:13" x14ac:dyDescent="0.2">
      <c r="C17" s="30"/>
      <c r="M17" s="31"/>
    </row>
    <row r="18" spans="3:13" x14ac:dyDescent="0.2">
      <c r="C18" s="30"/>
      <c r="M18" s="31"/>
    </row>
    <row r="19" spans="3:13" x14ac:dyDescent="0.2">
      <c r="C19" s="30"/>
      <c r="M19" s="31"/>
    </row>
    <row r="20" spans="3:13" x14ac:dyDescent="0.2">
      <c r="C20" s="30"/>
      <c r="M20" s="31"/>
    </row>
    <row r="21" spans="3:13" x14ac:dyDescent="0.2">
      <c r="C21" s="30"/>
      <c r="M21" s="31"/>
    </row>
    <row r="22" spans="3:13" x14ac:dyDescent="0.2">
      <c r="C22" s="30"/>
      <c r="M22" s="31"/>
    </row>
    <row r="23" spans="3:13" x14ac:dyDescent="0.2">
      <c r="C23" s="30"/>
      <c r="M23" s="31"/>
    </row>
    <row r="24" spans="3:13" x14ac:dyDescent="0.2">
      <c r="C24" s="30"/>
      <c r="M24" s="31"/>
    </row>
    <row r="25" spans="3:13" x14ac:dyDescent="0.2">
      <c r="C25" s="30"/>
      <c r="M25" s="31"/>
    </row>
    <row r="26" spans="3:13" x14ac:dyDescent="0.2">
      <c r="C26" s="30"/>
      <c r="M26" s="31"/>
    </row>
    <row r="27" spans="3:13" x14ac:dyDescent="0.2">
      <c r="C27" s="30"/>
      <c r="M27" s="31"/>
    </row>
    <row r="28" spans="3:13" x14ac:dyDescent="0.2">
      <c r="C28" s="30"/>
      <c r="M28" s="31"/>
    </row>
    <row r="29" spans="3:13" x14ac:dyDescent="0.2">
      <c r="C29" s="30"/>
      <c r="M29" s="31"/>
    </row>
    <row r="30" spans="3:13" x14ac:dyDescent="0.2">
      <c r="C30" s="30"/>
      <c r="M30" s="31"/>
    </row>
    <row r="31" spans="3:13" x14ac:dyDescent="0.2">
      <c r="C31" s="30"/>
      <c r="M31" s="31"/>
    </row>
    <row r="32" spans="3:13" x14ac:dyDescent="0.2">
      <c r="C32" s="30"/>
      <c r="M32" s="31"/>
    </row>
    <row r="33" spans="3:27" x14ac:dyDescent="0.2">
      <c r="C33" s="30"/>
      <c r="M33" s="31"/>
    </row>
    <row r="34" spans="3:27" x14ac:dyDescent="0.2">
      <c r="C34" s="30"/>
      <c r="M34" s="31"/>
    </row>
    <row r="35" spans="3:27" ht="13.5" thickBot="1" x14ac:dyDescent="0.25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5"/>
    </row>
    <row r="36" spans="3:27" ht="13.5" customHeight="1" x14ac:dyDescent="0.2"/>
    <row r="37" spans="3:27" s="46" customFormat="1" x14ac:dyDescent="0.2">
      <c r="S37" s="81"/>
      <c r="T37" s="81"/>
      <c r="U37" s="81"/>
      <c r="V37" s="81"/>
      <c r="W37" s="81"/>
      <c r="X37" s="81"/>
      <c r="Y37" s="81"/>
      <c r="Z37" s="81"/>
      <c r="AA37" s="81"/>
    </row>
    <row r="38" spans="3:27" s="46" customFormat="1" x14ac:dyDescent="0.2">
      <c r="S38" s="81"/>
      <c r="T38" s="81"/>
      <c r="U38" s="81"/>
      <c r="V38" s="81"/>
      <c r="W38" s="81"/>
      <c r="X38" s="81"/>
      <c r="Y38" s="81"/>
      <c r="Z38" s="81"/>
      <c r="AA38" s="81"/>
    </row>
    <row r="39" spans="3:27" s="46" customFormat="1" x14ac:dyDescent="0.2">
      <c r="S39" s="81"/>
      <c r="T39" s="81"/>
      <c r="U39" s="81"/>
      <c r="V39" s="81"/>
      <c r="W39" s="81"/>
      <c r="X39" s="81"/>
      <c r="Y39" s="81"/>
      <c r="Z39" s="81"/>
      <c r="AA39" s="81"/>
    </row>
    <row r="40" spans="3:27" s="46" customFormat="1" x14ac:dyDescent="0.2">
      <c r="S40" s="81"/>
      <c r="T40" s="81"/>
      <c r="U40" s="81"/>
      <c r="V40" s="81"/>
      <c r="W40" s="81"/>
      <c r="X40" s="81"/>
      <c r="Y40" s="81"/>
      <c r="Z40" s="81"/>
      <c r="AA40" s="81"/>
    </row>
    <row r="41" spans="3:27" s="46" customFormat="1" x14ac:dyDescent="0.2">
      <c r="S41" s="81"/>
      <c r="T41" s="81"/>
      <c r="U41" s="81"/>
      <c r="V41" s="81"/>
      <c r="W41" s="81"/>
      <c r="X41" s="81"/>
      <c r="Y41" s="81"/>
      <c r="Z41" s="81"/>
      <c r="AA41" s="81"/>
    </row>
    <row r="42" spans="3:27" s="46" customFormat="1" x14ac:dyDescent="0.2">
      <c r="S42" s="81"/>
      <c r="T42" s="81"/>
      <c r="U42" s="81"/>
      <c r="V42" s="81"/>
      <c r="W42" s="81"/>
      <c r="X42" s="81"/>
      <c r="Y42" s="81"/>
      <c r="Z42" s="81"/>
      <c r="AA42" s="81"/>
    </row>
    <row r="43" spans="3:27" s="46" customFormat="1" x14ac:dyDescent="0.2">
      <c r="S43" s="81"/>
      <c r="T43" s="81"/>
      <c r="U43" s="81"/>
      <c r="V43" s="81"/>
      <c r="W43" s="81"/>
      <c r="X43" s="81"/>
      <c r="Y43" s="81"/>
      <c r="Z43" s="81"/>
      <c r="AA43" s="81"/>
    </row>
    <row r="44" spans="3:27" s="46" customFormat="1" x14ac:dyDescent="0.2">
      <c r="S44" s="81"/>
      <c r="T44" s="81"/>
      <c r="U44" s="81"/>
      <c r="V44" s="81"/>
      <c r="W44" s="81"/>
      <c r="X44" s="81"/>
      <c r="Y44" s="81"/>
      <c r="Z44" s="81"/>
      <c r="AA44" s="81"/>
    </row>
    <row r="45" spans="3:27" s="46" customFormat="1" x14ac:dyDescent="0.2">
      <c r="S45" s="81"/>
      <c r="T45" s="81"/>
      <c r="U45" s="81"/>
      <c r="V45" s="81"/>
      <c r="W45" s="81"/>
      <c r="X45" s="81"/>
      <c r="Y45" s="81"/>
      <c r="Z45" s="81"/>
      <c r="AA45" s="81"/>
    </row>
    <row r="46" spans="3:27" s="46" customFormat="1" x14ac:dyDescent="0.2">
      <c r="S46" s="81"/>
      <c r="T46" s="81"/>
      <c r="U46" s="81"/>
      <c r="V46" s="81"/>
      <c r="W46" s="81"/>
      <c r="X46" s="81"/>
      <c r="Y46" s="81"/>
      <c r="Z46" s="81"/>
      <c r="AA46" s="81"/>
    </row>
    <row r="47" spans="3:27" s="46" customFormat="1" x14ac:dyDescent="0.2">
      <c r="S47" s="81"/>
      <c r="T47" s="81"/>
      <c r="U47" s="81"/>
      <c r="V47" s="81"/>
      <c r="W47" s="81"/>
      <c r="X47" s="81"/>
      <c r="Y47" s="81"/>
      <c r="Z47" s="81"/>
      <c r="AA47" s="81"/>
    </row>
    <row r="48" spans="3:27" s="46" customFormat="1" x14ac:dyDescent="0.2">
      <c r="S48" s="81"/>
      <c r="T48" s="81"/>
      <c r="U48" s="81"/>
      <c r="V48" s="81"/>
      <c r="W48" s="81"/>
      <c r="X48" s="81"/>
      <c r="Y48" s="81"/>
      <c r="Z48" s="81"/>
      <c r="AA48" s="81"/>
    </row>
    <row r="49" spans="19:27" s="46" customFormat="1" x14ac:dyDescent="0.2">
      <c r="S49" s="81"/>
      <c r="T49" s="81"/>
      <c r="U49" s="81"/>
      <c r="V49" s="81"/>
      <c r="W49" s="81"/>
      <c r="X49" s="81"/>
      <c r="Y49" s="81"/>
      <c r="Z49" s="81"/>
      <c r="AA49" s="81"/>
    </row>
    <row r="50" spans="19:27" s="46" customFormat="1" x14ac:dyDescent="0.2">
      <c r="S50" s="81"/>
      <c r="T50" s="81"/>
      <c r="U50" s="81"/>
      <c r="V50" s="81"/>
      <c r="W50" s="81"/>
      <c r="X50" s="81"/>
      <c r="Y50" s="81"/>
      <c r="Z50" s="81"/>
      <c r="AA50" s="81"/>
    </row>
    <row r="51" spans="19:27" s="46" customFormat="1" x14ac:dyDescent="0.2">
      <c r="S51" s="81"/>
      <c r="T51" s="81"/>
      <c r="U51" s="81"/>
      <c r="V51" s="81"/>
      <c r="W51" s="81"/>
      <c r="X51" s="81"/>
      <c r="Y51" s="81"/>
      <c r="Z51" s="81"/>
      <c r="AA51" s="81"/>
    </row>
    <row r="52" spans="19:27" s="46" customFormat="1" x14ac:dyDescent="0.2">
      <c r="S52" s="81"/>
      <c r="T52" s="81"/>
      <c r="U52" s="81"/>
      <c r="V52" s="81"/>
      <c r="W52" s="81"/>
      <c r="X52" s="81"/>
      <c r="Y52" s="81"/>
      <c r="Z52" s="81"/>
      <c r="AA52" s="81"/>
    </row>
    <row r="53" spans="19:27" s="46" customFormat="1" x14ac:dyDescent="0.2">
      <c r="S53" s="81"/>
      <c r="T53" s="81"/>
      <c r="U53" s="81"/>
      <c r="V53" s="81"/>
      <c r="W53" s="81"/>
      <c r="X53" s="81"/>
      <c r="Y53" s="81"/>
      <c r="Z53" s="81"/>
      <c r="AA53" s="81"/>
    </row>
    <row r="54" spans="19:27" s="46" customFormat="1" x14ac:dyDescent="0.2">
      <c r="S54" s="81"/>
      <c r="T54" s="81"/>
      <c r="U54" s="81"/>
      <c r="V54" s="81"/>
      <c r="W54" s="81"/>
      <c r="X54" s="81"/>
      <c r="Y54" s="81"/>
      <c r="Z54" s="81"/>
      <c r="AA54" s="81"/>
    </row>
    <row r="55" spans="19:27" s="46" customFormat="1" x14ac:dyDescent="0.2">
      <c r="S55" s="81"/>
      <c r="T55" s="81"/>
      <c r="U55" s="81"/>
      <c r="V55" s="81"/>
      <c r="W55" s="81"/>
      <c r="X55" s="81"/>
      <c r="Y55" s="81"/>
      <c r="Z55" s="81"/>
      <c r="AA55" s="81"/>
    </row>
    <row r="56" spans="19:27" s="46" customFormat="1" x14ac:dyDescent="0.2">
      <c r="S56" s="81"/>
      <c r="T56" s="81"/>
      <c r="U56" s="81"/>
      <c r="V56" s="81"/>
      <c r="W56" s="81"/>
      <c r="X56" s="81"/>
      <c r="Y56" s="81"/>
      <c r="Z56" s="81"/>
      <c r="AA56" s="81"/>
    </row>
    <row r="57" spans="19:27" s="46" customFormat="1" x14ac:dyDescent="0.2">
      <c r="S57" s="81"/>
      <c r="T57" s="81"/>
      <c r="U57" s="81"/>
      <c r="V57" s="81"/>
      <c r="W57" s="81"/>
      <c r="X57" s="81"/>
      <c r="Y57" s="81"/>
      <c r="Z57" s="81"/>
      <c r="AA57" s="81"/>
    </row>
    <row r="58" spans="19:27" s="46" customFormat="1" x14ac:dyDescent="0.2">
      <c r="S58" s="81"/>
      <c r="T58" s="81"/>
      <c r="U58" s="81"/>
      <c r="V58" s="81"/>
      <c r="W58" s="81"/>
      <c r="X58" s="81"/>
      <c r="Y58" s="81"/>
      <c r="Z58" s="81"/>
      <c r="AA58" s="81"/>
    </row>
    <row r="59" spans="19:27" s="46" customFormat="1" x14ac:dyDescent="0.2">
      <c r="S59" s="81"/>
      <c r="T59" s="81"/>
      <c r="U59" s="81"/>
      <c r="V59" s="81"/>
      <c r="W59" s="81"/>
      <c r="X59" s="81"/>
      <c r="Y59" s="81"/>
      <c r="Z59" s="81"/>
      <c r="AA59" s="81"/>
    </row>
    <row r="60" spans="19:27" s="46" customFormat="1" x14ac:dyDescent="0.2">
      <c r="S60" s="81"/>
      <c r="T60" s="81"/>
      <c r="U60" s="81"/>
      <c r="V60" s="81"/>
      <c r="W60" s="81"/>
      <c r="X60" s="81"/>
      <c r="Y60" s="81"/>
      <c r="Z60" s="81"/>
      <c r="AA60" s="81"/>
    </row>
    <row r="61" spans="19:27" s="46" customFormat="1" x14ac:dyDescent="0.2">
      <c r="S61" s="81"/>
      <c r="T61" s="81"/>
      <c r="U61" s="81"/>
      <c r="V61" s="81"/>
      <c r="W61" s="81"/>
      <c r="X61" s="81"/>
      <c r="Y61" s="81"/>
      <c r="Z61" s="81"/>
      <c r="AA61" s="81"/>
    </row>
    <row r="62" spans="19:27" s="46" customFormat="1" x14ac:dyDescent="0.2">
      <c r="S62" s="81"/>
      <c r="T62" s="81"/>
      <c r="U62" s="81"/>
      <c r="V62" s="81"/>
      <c r="W62" s="81"/>
      <c r="X62" s="81"/>
      <c r="Y62" s="81"/>
      <c r="Z62" s="81"/>
      <c r="AA62" s="81"/>
    </row>
    <row r="63" spans="19:27" s="46" customFormat="1" x14ac:dyDescent="0.2">
      <c r="S63" s="81"/>
      <c r="T63" s="81"/>
      <c r="U63" s="81"/>
      <c r="V63" s="81"/>
      <c r="W63" s="81"/>
      <c r="X63" s="81"/>
      <c r="Y63" s="81"/>
      <c r="Z63" s="81"/>
      <c r="AA63" s="81"/>
    </row>
    <row r="64" spans="19:27" s="46" customFormat="1" x14ac:dyDescent="0.2">
      <c r="S64" s="81"/>
      <c r="T64" s="81"/>
      <c r="U64" s="81"/>
      <c r="V64" s="81"/>
      <c r="W64" s="81"/>
      <c r="X64" s="81"/>
      <c r="Y64" s="81"/>
      <c r="Z64" s="81"/>
      <c r="AA64" s="81"/>
    </row>
    <row r="65" spans="19:27" s="46" customFormat="1" x14ac:dyDescent="0.2">
      <c r="S65" s="81"/>
      <c r="T65" s="81"/>
      <c r="U65" s="81"/>
      <c r="V65" s="81"/>
      <c r="W65" s="81"/>
      <c r="X65" s="81"/>
      <c r="Y65" s="81"/>
      <c r="Z65" s="81"/>
      <c r="AA65" s="81"/>
    </row>
    <row r="66" spans="19:27" s="46" customFormat="1" x14ac:dyDescent="0.2">
      <c r="S66" s="81"/>
      <c r="T66" s="81"/>
      <c r="U66" s="81"/>
      <c r="V66" s="81"/>
      <c r="W66" s="81"/>
      <c r="X66" s="81"/>
      <c r="Y66" s="81"/>
      <c r="Z66" s="81"/>
      <c r="AA66" s="81"/>
    </row>
    <row r="67" spans="19:27" s="46" customFormat="1" x14ac:dyDescent="0.2">
      <c r="S67" s="81"/>
      <c r="T67" s="81"/>
      <c r="U67" s="81"/>
      <c r="V67" s="81"/>
      <c r="W67" s="81"/>
      <c r="X67" s="81"/>
      <c r="Y67" s="81"/>
      <c r="Z67" s="81"/>
      <c r="AA67" s="81"/>
    </row>
    <row r="68" spans="19:27" s="46" customFormat="1" x14ac:dyDescent="0.2">
      <c r="S68" s="81"/>
      <c r="T68" s="81"/>
      <c r="U68" s="81"/>
      <c r="V68" s="81"/>
      <c r="W68" s="81"/>
      <c r="X68" s="81"/>
      <c r="Y68" s="81"/>
      <c r="Z68" s="81"/>
      <c r="AA68" s="81"/>
    </row>
    <row r="69" spans="19:27" s="46" customFormat="1" x14ac:dyDescent="0.2">
      <c r="S69" s="81"/>
      <c r="T69" s="81"/>
      <c r="U69" s="81"/>
      <c r="V69" s="81"/>
      <c r="W69" s="81"/>
      <c r="X69" s="81"/>
      <c r="Y69" s="81"/>
      <c r="Z69" s="81"/>
      <c r="AA69" s="81"/>
    </row>
    <row r="70" spans="19:27" s="46" customFormat="1" x14ac:dyDescent="0.2">
      <c r="S70" s="81"/>
      <c r="T70" s="81"/>
      <c r="U70" s="81"/>
      <c r="V70" s="81"/>
      <c r="W70" s="81"/>
      <c r="X70" s="81"/>
      <c r="Y70" s="81"/>
      <c r="Z70" s="81"/>
      <c r="AA70" s="81"/>
    </row>
    <row r="71" spans="19:27" s="46" customFormat="1" x14ac:dyDescent="0.2">
      <c r="S71" s="81"/>
      <c r="T71" s="81"/>
      <c r="U71" s="81"/>
      <c r="V71" s="81"/>
      <c r="W71" s="81"/>
      <c r="X71" s="81"/>
      <c r="Y71" s="81"/>
      <c r="Z71" s="81"/>
      <c r="AA71" s="81"/>
    </row>
    <row r="72" spans="19:27" s="46" customFormat="1" x14ac:dyDescent="0.2">
      <c r="S72" s="81"/>
      <c r="T72" s="81"/>
      <c r="U72" s="81"/>
      <c r="V72" s="81"/>
      <c r="W72" s="81"/>
      <c r="X72" s="81"/>
      <c r="Y72" s="81"/>
      <c r="Z72" s="81"/>
      <c r="AA72" s="81"/>
    </row>
    <row r="73" spans="19:27" s="46" customFormat="1" x14ac:dyDescent="0.2">
      <c r="S73" s="81"/>
      <c r="T73" s="81"/>
      <c r="U73" s="81"/>
      <c r="V73" s="81"/>
      <c r="W73" s="81"/>
      <c r="X73" s="81"/>
      <c r="Y73" s="81"/>
      <c r="Z73" s="81"/>
      <c r="AA73" s="81"/>
    </row>
    <row r="74" spans="19:27" s="46" customFormat="1" x14ac:dyDescent="0.2">
      <c r="S74" s="81"/>
      <c r="T74" s="81"/>
      <c r="U74" s="81"/>
      <c r="V74" s="81"/>
      <c r="W74" s="81"/>
      <c r="X74" s="81"/>
      <c r="Y74" s="81"/>
      <c r="Z74" s="81"/>
      <c r="AA74" s="81"/>
    </row>
    <row r="75" spans="19:27" s="46" customFormat="1" x14ac:dyDescent="0.2">
      <c r="S75" s="81"/>
      <c r="T75" s="81"/>
      <c r="U75" s="81"/>
      <c r="V75" s="81"/>
      <c r="W75" s="81"/>
      <c r="X75" s="81"/>
      <c r="Y75" s="81"/>
      <c r="Z75" s="81"/>
      <c r="AA75" s="81"/>
    </row>
    <row r="76" spans="19:27" s="46" customFormat="1" x14ac:dyDescent="0.2">
      <c r="S76" s="81"/>
      <c r="T76" s="81"/>
      <c r="U76" s="81"/>
      <c r="V76" s="81"/>
      <c r="W76" s="81"/>
      <c r="X76" s="81"/>
      <c r="Y76" s="81"/>
      <c r="Z76" s="81"/>
      <c r="AA76" s="81"/>
    </row>
    <row r="77" spans="19:27" s="46" customFormat="1" x14ac:dyDescent="0.2">
      <c r="S77" s="81"/>
      <c r="T77" s="81"/>
      <c r="U77" s="81"/>
      <c r="V77" s="81"/>
      <c r="W77" s="81"/>
      <c r="X77" s="81"/>
      <c r="Y77" s="81"/>
      <c r="Z77" s="81"/>
      <c r="AA77" s="81"/>
    </row>
    <row r="78" spans="19:27" s="46" customFormat="1" x14ac:dyDescent="0.2">
      <c r="S78" s="81"/>
      <c r="T78" s="81"/>
      <c r="U78" s="81"/>
      <c r="V78" s="81"/>
      <c r="W78" s="81"/>
      <c r="X78" s="81"/>
      <c r="Y78" s="81"/>
      <c r="Z78" s="81"/>
      <c r="AA78" s="81"/>
    </row>
    <row r="79" spans="19:27" s="46" customFormat="1" x14ac:dyDescent="0.2">
      <c r="S79" s="81"/>
      <c r="T79" s="81"/>
      <c r="U79" s="81"/>
      <c r="V79" s="81"/>
      <c r="W79" s="81"/>
      <c r="X79" s="81"/>
      <c r="Y79" s="81"/>
      <c r="Z79" s="81"/>
      <c r="AA79" s="81"/>
    </row>
    <row r="80" spans="19:27" s="46" customFormat="1" x14ac:dyDescent="0.2">
      <c r="S80" s="81"/>
      <c r="T80" s="81"/>
      <c r="U80" s="81"/>
      <c r="V80" s="81"/>
      <c r="W80" s="81"/>
      <c r="X80" s="81"/>
      <c r="Y80" s="81"/>
      <c r="Z80" s="81"/>
      <c r="AA80" s="81"/>
    </row>
    <row r="81" spans="19:27" s="46" customFormat="1" x14ac:dyDescent="0.2">
      <c r="S81" s="81"/>
      <c r="T81" s="81"/>
      <c r="U81" s="81"/>
      <c r="V81" s="81"/>
      <c r="W81" s="81"/>
      <c r="X81" s="81"/>
      <c r="Y81" s="81"/>
      <c r="Z81" s="81"/>
      <c r="AA81" s="81"/>
    </row>
    <row r="82" spans="19:27" s="46" customFormat="1" x14ac:dyDescent="0.2">
      <c r="S82" s="81"/>
      <c r="T82" s="81"/>
      <c r="U82" s="81"/>
      <c r="V82" s="81"/>
      <c r="W82" s="81"/>
      <c r="X82" s="81"/>
      <c r="Y82" s="81"/>
      <c r="Z82" s="81"/>
      <c r="AA82" s="81"/>
    </row>
    <row r="83" spans="19:27" s="46" customFormat="1" x14ac:dyDescent="0.2">
      <c r="S83" s="81"/>
      <c r="T83" s="81"/>
      <c r="U83" s="81"/>
      <c r="V83" s="81"/>
      <c r="W83" s="81"/>
      <c r="X83" s="81"/>
      <c r="Y83" s="81"/>
      <c r="Z83" s="81"/>
      <c r="AA83" s="81"/>
    </row>
    <row r="84" spans="19:27" s="46" customFormat="1" x14ac:dyDescent="0.2">
      <c r="S84" s="81"/>
      <c r="T84" s="81"/>
      <c r="U84" s="81"/>
      <c r="V84" s="81"/>
      <c r="W84" s="81"/>
      <c r="X84" s="81"/>
      <c r="Y84" s="81"/>
      <c r="Z84" s="81"/>
      <c r="AA84" s="81"/>
    </row>
  </sheetData>
  <sheetProtection algorithmName="SHA-512" hashValue="BjnkqPrzgb07ccmjpsQwZWCbe1y1UDLLTT98JdvqzjG926rD4VvpM+36IQhik/a3YBt3MOYQlsIklO4aLugGOQ==" saltValue="AbmqkGcWbqWQKhCj9Tn7Pg==" spinCount="100000" sheet="1" objects="1" scenarios="1" selectLockedCells="1"/>
  <mergeCells count="2">
    <mergeCell ref="C3:M3"/>
    <mergeCell ref="D11:L11"/>
  </mergeCells>
  <dataValidations count="1">
    <dataValidation type="list" allowBlank="1" showInputMessage="1" showErrorMessage="1" sqref="F6" xr:uid="{F5F842A4-ECDA-4F32-8DD0-3CEA3439B402}">
      <formula1>hónap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240C2-AB61-4FFC-8760-E7AA80C6481F}">
  <dimension ref="A1:AQ84"/>
  <sheetViews>
    <sheetView showGridLines="0" workbookViewId="0">
      <selection activeCell="D5" sqref="D5"/>
    </sheetView>
  </sheetViews>
  <sheetFormatPr defaultRowHeight="12.75" x14ac:dyDescent="0.2"/>
  <cols>
    <col min="1" max="1" width="9.140625" style="50"/>
    <col min="2" max="3" width="3.7109375" customWidth="1"/>
    <col min="4" max="4" width="34.5703125" customWidth="1"/>
    <col min="5" max="5" width="34.85546875" customWidth="1"/>
    <col min="6" max="6" width="31.85546875" customWidth="1"/>
    <col min="7" max="7" width="3.7109375" customWidth="1"/>
    <col min="8" max="8" width="3.7109375" style="50" customWidth="1"/>
    <col min="9" max="9" width="9.140625" style="50"/>
    <col min="10" max="11" width="9.140625" style="84"/>
    <col min="12" max="12" width="13.140625" style="84" bestFit="1" customWidth="1"/>
    <col min="13" max="13" width="13.7109375" style="84" bestFit="1" customWidth="1"/>
    <col min="14" max="24" width="9.140625" style="84"/>
    <col min="25" max="43" width="9.140625" style="50"/>
  </cols>
  <sheetData>
    <row r="1" spans="3:24" s="50" customFormat="1" x14ac:dyDescent="0.2"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3:24" ht="15" customHeight="1" thickBot="1" x14ac:dyDescent="0.25">
      <c r="H2"/>
      <c r="L2" s="84" t="str">
        <f>CONCATENATE(D5,"-",E5)</f>
        <v>-</v>
      </c>
    </row>
    <row r="3" spans="3:24" ht="59.25" customHeight="1" thickBot="1" x14ac:dyDescent="0.25">
      <c r="C3" s="52"/>
      <c r="D3" s="77" t="s">
        <v>1254</v>
      </c>
      <c r="E3" s="77"/>
      <c r="F3" s="77"/>
      <c r="G3" s="53"/>
      <c r="H3"/>
    </row>
    <row r="4" spans="3:24" ht="53.25" customHeight="1" thickBot="1" x14ac:dyDescent="0.25">
      <c r="C4" s="30"/>
      <c r="D4" s="25" t="s">
        <v>1209</v>
      </c>
      <c r="E4" s="25" t="s">
        <v>1208</v>
      </c>
      <c r="F4" s="25" t="s">
        <v>1243</v>
      </c>
      <c r="G4" s="31"/>
      <c r="H4"/>
      <c r="L4" s="85" t="s">
        <v>1135</v>
      </c>
      <c r="M4" s="85" t="s">
        <v>1137</v>
      </c>
      <c r="N4" s="85" t="s">
        <v>1139</v>
      </c>
      <c r="O4" s="85" t="s">
        <v>1141</v>
      </c>
      <c r="P4" s="85" t="s">
        <v>1143</v>
      </c>
      <c r="Q4" s="85" t="s">
        <v>1145</v>
      </c>
      <c r="R4" s="85" t="s">
        <v>1147</v>
      </c>
      <c r="S4" s="85" t="s">
        <v>1149</v>
      </c>
      <c r="T4" s="85" t="s">
        <v>1151</v>
      </c>
      <c r="U4" s="85" t="s">
        <v>1153</v>
      </c>
      <c r="V4" s="85" t="s">
        <v>1155</v>
      </c>
      <c r="W4" s="85" t="s">
        <v>1157</v>
      </c>
      <c r="X4" s="85"/>
    </row>
    <row r="5" spans="3:24" ht="36" customHeight="1" thickBot="1" x14ac:dyDescent="0.25">
      <c r="C5" s="30"/>
      <c r="D5" s="19"/>
      <c r="E5" s="19"/>
      <c r="F5" s="19" t="s">
        <v>1222</v>
      </c>
      <c r="G5" s="31"/>
      <c r="H5"/>
      <c r="K5" s="84">
        <v>1000</v>
      </c>
      <c r="L5" s="84">
        <f>SUMIF(Alapadatok!$E$3:$E$557,$K$5,Alapadatok!$N$3:$N$557)</f>
        <v>1528.6072999999981</v>
      </c>
      <c r="M5" s="84">
        <f>SUMIF(Alapadatok!$E$3:$E$557,$K$5,Alapadatok!$P$3:$P$557)</f>
        <v>1124.8768999999986</v>
      </c>
      <c r="N5" s="84">
        <f>SUMIF(Alapadatok!$E$3:$E$557,$K$5,Alapadatok!$R$3:$R$557)</f>
        <v>1105.3976999999982</v>
      </c>
      <c r="O5" s="84">
        <f>SUMIF(Alapadatok!$E$3:$E$557,$K$5,Alapadatok!$S$3:$S$557)</f>
        <v>951.6495999999978</v>
      </c>
      <c r="P5" s="84">
        <f>SUMIF(Alapadatok!$E$3:$E$557,$K$5,Alapadatok!$U$3:$U$557)</f>
        <v>1013.5699999999981</v>
      </c>
      <c r="Q5" s="84">
        <f>SUMIF(Alapadatok!$E$3:$E$557,$K$5,Alapadatok!$W$3:$W$557)</f>
        <v>1005.5799999999981</v>
      </c>
      <c r="R5" s="84">
        <f>SUMIF(Alapadatok!$E$3:$E$557,$K$5,Alapadatok!$Y$3:$Y$557)</f>
        <v>1005.5799999999981</v>
      </c>
      <c r="S5" s="84">
        <f>SUMIF(Alapadatok!$E$3:$E$557,$K$5,Alapadatok!$AA$3:$AA$557)</f>
        <v>1004.2499999999981</v>
      </c>
      <c r="T5" s="84">
        <f>SUMIF(Alapadatok!$E$3:$E$557,$K$5,Alapadatok!$AC$3:$AC$557)</f>
        <v>1004.2499999999981</v>
      </c>
      <c r="U5" s="84">
        <f>SUMIF(Alapadatok!$E$3:$E$557,$K$5,Alapadatok!$AE$3:$AE$557)</f>
        <v>1041.1573999999987</v>
      </c>
      <c r="V5" s="84">
        <f>SUMIF(Alapadatok!$E$3:$E$557,$K$5,Alapadatok!$AG$3:$AG$557)</f>
        <v>1145.1105999999984</v>
      </c>
      <c r="W5" s="84">
        <f>SUMIF(Alapadatok!$E$3:$E$557,$K$5,Alapadatok!$AI$3:$AI$557)</f>
        <v>7646.8777000000055</v>
      </c>
    </row>
    <row r="6" spans="3:24" x14ac:dyDescent="0.2">
      <c r="C6" s="30"/>
      <c r="G6" s="31"/>
      <c r="H6"/>
      <c r="K6" s="84">
        <v>2000</v>
      </c>
      <c r="L6" s="84">
        <f>SUMIF(Alapadatok!$E$3:$E$557,$K$6,Alapadatok!$N$3:$N$557)</f>
        <v>252.97</v>
      </c>
      <c r="M6" s="84">
        <f>SUMIF(Alapadatok!$E$3:$E$557,$K$6,Alapadatok!$P$3:$P$557)</f>
        <v>162.83000000000001</v>
      </c>
      <c r="N6" s="84">
        <f>SUMIF(Alapadatok!$E$3:$E$557,$K$6,Alapadatok!$R$3:$R$557)</f>
        <v>167.72</v>
      </c>
      <c r="O6" s="84">
        <f>SUMIF(Alapadatok!$E$3:$E$557,$K$6,Alapadatok!$S$3:$S$557)</f>
        <v>153.81000000000003</v>
      </c>
      <c r="P6" s="84">
        <f>SUMIF(Alapadatok!$E$3:$E$557,$K$6,Alapadatok!$U$3:$U$557)</f>
        <v>25.065999999999999</v>
      </c>
      <c r="Q6" s="84">
        <f>SUMIF(Alapadatok!$E$3:$E$557,$K$6,Alapadatok!$W$3:$W$557)</f>
        <v>0</v>
      </c>
      <c r="R6" s="84">
        <f>SUMIF(Alapadatok!$E$3:$E$557,$K$6,Alapadatok!$Y$3:$Y$557)</f>
        <v>0</v>
      </c>
      <c r="S6" s="84">
        <f>SUMIF(Alapadatok!$E$3:$E$557,$K$6,Alapadatok!$AA$3:$AA$557)</f>
        <v>0</v>
      </c>
      <c r="T6" s="84">
        <f>SUMIF(Alapadatok!$E$3:$E$557,$K$6,Alapadatok!$AC$3:$AC$557)</f>
        <v>0</v>
      </c>
      <c r="U6" s="84">
        <f>SUMIF(Alapadatok!$E$3:$E$557,$K$6,Alapadatok!$AE$3:$AE$557)</f>
        <v>34.345500000000001</v>
      </c>
      <c r="V6" s="84">
        <f>SUMIF(Alapadatok!$E$3:$E$557,$K$6,Alapadatok!$AG$3:$AG$557)</f>
        <v>174.08</v>
      </c>
      <c r="W6" s="84">
        <f>SUMIF(Alapadatok!$E$3:$E$557,$K$6,Alapadatok!$AI$3:$AI$557)</f>
        <v>209.67999999999998</v>
      </c>
    </row>
    <row r="7" spans="3:24" x14ac:dyDescent="0.2">
      <c r="C7" s="30"/>
      <c r="G7" s="31"/>
      <c r="H7"/>
      <c r="K7" s="84">
        <v>3000</v>
      </c>
      <c r="L7" s="84">
        <f>SUMIF(Alapadatok!$E$3:$E$557,$K$7,Alapadatok!$N$3:$N$557)</f>
        <v>2160.8199999999997</v>
      </c>
      <c r="M7" s="84">
        <f>SUMIF(Alapadatok!$E$3:$E$557,$K$7,Alapadatok!$P$3:$P$557)</f>
        <v>1312</v>
      </c>
      <c r="N7" s="84">
        <f>SUMIF(Alapadatok!$E$3:$E$557,$K$7,Alapadatok!$R$3:$R$557)</f>
        <v>1178.49</v>
      </c>
      <c r="O7" s="84">
        <f>SUMIF(Alapadatok!$E$3:$E$557,$K$7,Alapadatok!$S$3:$S$557)</f>
        <v>726.74000000000024</v>
      </c>
      <c r="P7" s="84">
        <f>SUMIF(Alapadatok!$E$3:$E$557,$K$7,Alapadatok!$U$3:$U$557)</f>
        <v>232.42580000000001</v>
      </c>
      <c r="Q7" s="84">
        <f>SUMIF(Alapadatok!$E$3:$E$557,$K$7,Alapadatok!$W$3:$W$557)</f>
        <v>135.64000000000001</v>
      </c>
      <c r="R7" s="84">
        <f>SUMIF(Alapadatok!$E$3:$E$557,$K$7,Alapadatok!$Y$3:$Y$557)</f>
        <v>136.64000000000001</v>
      </c>
      <c r="S7" s="84">
        <f>SUMIF(Alapadatok!$E$3:$E$557,$K$7,Alapadatok!$AA$3:$AA$557)</f>
        <v>130.76000000000002</v>
      </c>
      <c r="T7" s="84">
        <f>SUMIF(Alapadatok!$E$3:$E$557,$K$7,Alapadatok!$AC$3:$AC$557)</f>
        <v>131.76000000000002</v>
      </c>
      <c r="U7" s="84">
        <f>SUMIF(Alapadatok!$E$3:$E$557,$K$7,Alapadatok!$AE$3:$AE$557)</f>
        <v>306.18000000000006</v>
      </c>
      <c r="V7" s="84">
        <f>SUMIF(Alapadatok!$E$3:$E$557,$K$7,Alapadatok!$AG$3:$AG$557)</f>
        <v>1399.46</v>
      </c>
      <c r="W7" s="84">
        <f>SUMIF(Alapadatok!$E$3:$E$557,$K$7,Alapadatok!$AI$3:$AI$557)</f>
        <v>1934.1000000000004</v>
      </c>
    </row>
    <row r="8" spans="3:24" x14ac:dyDescent="0.2">
      <c r="C8" s="30"/>
      <c r="G8" s="31"/>
      <c r="H8"/>
    </row>
    <row r="9" spans="3:24" ht="15" customHeight="1" x14ac:dyDescent="0.2">
      <c r="C9" s="30"/>
      <c r="G9" s="31"/>
      <c r="H9"/>
      <c r="K9" s="84" t="s">
        <v>1250</v>
      </c>
      <c r="L9" s="85" t="s">
        <v>1251</v>
      </c>
      <c r="M9" s="85" t="s">
        <v>1137</v>
      </c>
      <c r="N9" s="85" t="s">
        <v>1139</v>
      </c>
      <c r="O9" s="85" t="s">
        <v>1141</v>
      </c>
      <c r="P9" s="85" t="s">
        <v>1143</v>
      </c>
      <c r="Q9" s="85" t="s">
        <v>1145</v>
      </c>
      <c r="R9" s="85" t="s">
        <v>1147</v>
      </c>
      <c r="S9" s="85" t="s">
        <v>1149</v>
      </c>
      <c r="T9" s="85" t="s">
        <v>1151</v>
      </c>
      <c r="U9" s="85" t="s">
        <v>1153</v>
      </c>
      <c r="V9" s="85" t="s">
        <v>1155</v>
      </c>
      <c r="W9" s="85" t="s">
        <v>1157</v>
      </c>
    </row>
    <row r="10" spans="3:24" ht="23.25" customHeight="1" x14ac:dyDescent="0.2">
      <c r="C10" s="30"/>
      <c r="D10" s="75" t="e">
        <f>CONCATENATE("Az Ön ",F5," havi fűtési hőfelhasználása ",L20," GJ")</f>
        <v>#N/A</v>
      </c>
      <c r="E10" s="75"/>
      <c r="F10" s="75"/>
      <c r="G10" s="31"/>
      <c r="H10"/>
      <c r="K10" s="84" t="s">
        <v>1106</v>
      </c>
      <c r="L10" s="86">
        <f>L5/$M15</f>
        <v>2.16977615330021E-2</v>
      </c>
      <c r="M10" s="86">
        <f t="shared" ref="M10:W10" si="0">M5/$M15</f>
        <v>1.5967024840312257E-2</v>
      </c>
      <c r="N10" s="86">
        <f t="shared" si="0"/>
        <v>1.5690528034066689E-2</v>
      </c>
      <c r="O10" s="86">
        <f t="shared" si="0"/>
        <v>1.3508156139105717E-2</v>
      </c>
      <c r="P10" s="86">
        <f t="shared" si="0"/>
        <v>1.4387083037615303E-2</v>
      </c>
      <c r="Q10" s="86">
        <f t="shared" si="0"/>
        <v>1.427366926898507E-2</v>
      </c>
      <c r="R10" s="86">
        <f t="shared" si="0"/>
        <v>1.427366926898507E-2</v>
      </c>
      <c r="S10" s="86">
        <f t="shared" si="0"/>
        <v>1.4254790631653627E-2</v>
      </c>
      <c r="T10" s="86">
        <f t="shared" si="0"/>
        <v>1.4254790631653627E-2</v>
      </c>
      <c r="U10" s="86">
        <f t="shared" si="0"/>
        <v>1.47786713981547E-2</v>
      </c>
      <c r="V10" s="86">
        <f t="shared" si="0"/>
        <v>1.6254231369765768E-2</v>
      </c>
      <c r="W10" s="86">
        <f t="shared" si="0"/>
        <v>0.10854333144073819</v>
      </c>
    </row>
    <row r="11" spans="3:24" ht="38.25" customHeight="1" x14ac:dyDescent="0.2">
      <c r="C11" s="30"/>
      <c r="D11" s="76" t="e">
        <f>IF(O20&lt;0,CONCATENATE("Az Ön ",F5," havi fűtési hőfelhasználása ",ROUND(ABS(O20)*100,2)," %-kal magasabb a hasonló felhasználói típusnál (",$P$20,")"),CONCATENATE("Az Ön fűtési hőfelhasználása ",ROUND(ABS(O20),2)*100," %-kal alacsonyabb a hasonló felhasználói típusnál (",$P$20,")"))</f>
        <v>#N/A</v>
      </c>
      <c r="E11" s="76"/>
      <c r="F11" s="76"/>
      <c r="G11" s="51"/>
      <c r="H11"/>
      <c r="K11" s="84" t="s">
        <v>1095</v>
      </c>
      <c r="L11" s="86">
        <f>L6/$M16</f>
        <v>1.6826526539843022E-2</v>
      </c>
      <c r="M11" s="86">
        <f t="shared" ref="M11:W11" si="1">M6/$M16</f>
        <v>1.0830783557270188E-2</v>
      </c>
      <c r="N11" s="86">
        <f t="shared" si="1"/>
        <v>1.1156046295064521E-2</v>
      </c>
      <c r="O11" s="86">
        <f t="shared" si="1"/>
        <v>1.023081016362911E-2</v>
      </c>
      <c r="P11" s="86">
        <f t="shared" si="1"/>
        <v>1.6672874817081282E-3</v>
      </c>
      <c r="Q11" s="86">
        <f t="shared" si="1"/>
        <v>0</v>
      </c>
      <c r="R11" s="86">
        <f t="shared" si="1"/>
        <v>0</v>
      </c>
      <c r="S11" s="86">
        <f t="shared" si="1"/>
        <v>0</v>
      </c>
      <c r="T11" s="86">
        <f t="shared" si="1"/>
        <v>0</v>
      </c>
      <c r="U11" s="86">
        <f t="shared" si="1"/>
        <v>2.2845217506984169E-3</v>
      </c>
      <c r="V11" s="86">
        <f t="shared" si="1"/>
        <v>1.1579087401889052E-2</v>
      </c>
      <c r="W11" s="86">
        <f t="shared" si="1"/>
        <v>1.3947053345749633E-2</v>
      </c>
    </row>
    <row r="12" spans="3:24" x14ac:dyDescent="0.2">
      <c r="C12" s="30"/>
      <c r="G12" s="31"/>
      <c r="H12"/>
      <c r="K12" s="84" t="s">
        <v>1094</v>
      </c>
      <c r="L12" s="86">
        <f>L7/$M17</f>
        <v>2.494481898780938E-2</v>
      </c>
      <c r="M12" s="86">
        <f t="shared" ref="M12:W12" si="2">M7/$M17</f>
        <v>1.5145917990395271E-2</v>
      </c>
      <c r="N12" s="86">
        <f t="shared" si="2"/>
        <v>1.3604659216845217E-2</v>
      </c>
      <c r="O12" s="86">
        <f t="shared" si="2"/>
        <v>8.389591799039529E-3</v>
      </c>
      <c r="P12" s="86">
        <f t="shared" si="2"/>
        <v>2.6831570927225712E-3</v>
      </c>
      <c r="Q12" s="86">
        <f t="shared" si="2"/>
        <v>1.5658478019948284E-3</v>
      </c>
      <c r="R12" s="86">
        <f t="shared" si="2"/>
        <v>1.577391946804581E-3</v>
      </c>
      <c r="S12" s="86">
        <f t="shared" si="2"/>
        <v>1.5095123753232362E-3</v>
      </c>
      <c r="T12" s="86">
        <f t="shared" si="2"/>
        <v>1.5210565201329888E-3</v>
      </c>
      <c r="U12" s="86">
        <f t="shared" si="2"/>
        <v>3.5345862578500193E-3</v>
      </c>
      <c r="V12" s="86">
        <f t="shared" si="2"/>
        <v>1.6155568895456225E-2</v>
      </c>
      <c r="W12" s="86">
        <f t="shared" si="2"/>
        <v>2.23275304765423E-2</v>
      </c>
    </row>
    <row r="13" spans="3:24" x14ac:dyDescent="0.2">
      <c r="C13" s="30"/>
      <c r="G13" s="31"/>
      <c r="H13"/>
    </row>
    <row r="14" spans="3:24" x14ac:dyDescent="0.2">
      <c r="C14" s="30"/>
      <c r="G14" s="31"/>
      <c r="H14"/>
      <c r="K14" s="84" t="s">
        <v>1249</v>
      </c>
      <c r="M14" s="84" t="s">
        <v>1252</v>
      </c>
    </row>
    <row r="15" spans="3:24" x14ac:dyDescent="0.2">
      <c r="C15" s="30"/>
      <c r="G15" s="31"/>
      <c r="H15"/>
      <c r="K15" s="84">
        <v>1000</v>
      </c>
      <c r="L15" s="84">
        <f>COUNTIF(Alapadatok!$E$3:$E$557,'18.7.2.4.'!K15)</f>
        <v>498</v>
      </c>
      <c r="M15" s="84">
        <f>SUMIF(Alapadatok!$E$3:$E$557,K15,Alapadatok!$D$3:$D$557)</f>
        <v>70450</v>
      </c>
    </row>
    <row r="16" spans="3:24" x14ac:dyDescent="0.2">
      <c r="C16" s="30"/>
      <c r="G16" s="31"/>
      <c r="H16"/>
      <c r="K16" s="84">
        <v>2000</v>
      </c>
      <c r="L16" s="84">
        <f>COUNTIF(Alapadatok!$E$3:$E$557,'18.7.2.4.'!$K16)</f>
        <v>22</v>
      </c>
      <c r="M16" s="84">
        <f>SUMIF(Alapadatok!$E$3:$E$557,K16,Alapadatok!$D$3:$D$557)</f>
        <v>15034</v>
      </c>
    </row>
    <row r="17" spans="3:24" x14ac:dyDescent="0.2">
      <c r="C17" s="30"/>
      <c r="G17" s="31"/>
      <c r="H17"/>
      <c r="K17" s="84">
        <v>3000</v>
      </c>
      <c r="L17" s="84">
        <f>COUNTIF(Alapadatok!$E$3:$E$557,'18.7.2.4.'!$K17)</f>
        <v>35</v>
      </c>
      <c r="M17" s="84">
        <f>SUMIF(Alapadatok!$E$3:$E$557,K17,Alapadatok!$D$3:$D$557)</f>
        <v>86624</v>
      </c>
    </row>
    <row r="18" spans="3:24" x14ac:dyDescent="0.2">
      <c r="C18" s="30"/>
      <c r="G18" s="31"/>
      <c r="H18"/>
    </row>
    <row r="19" spans="3:24" x14ac:dyDescent="0.2">
      <c r="C19" s="30"/>
      <c r="G19" s="31"/>
      <c r="H19"/>
      <c r="L19" s="84" t="str">
        <f>CONCATENATE(F5," tárgyév")</f>
        <v>szeptember tárgyév</v>
      </c>
      <c r="M19" s="84" t="s">
        <v>1253</v>
      </c>
    </row>
    <row r="20" spans="3:24" x14ac:dyDescent="0.2">
      <c r="C20" s="30"/>
      <c r="G20" s="31"/>
      <c r="H20"/>
      <c r="K20" s="84" t="e">
        <f>INDEX(Alapadatok!$A$3:$AJ$557,MATCH('18.7.2.4.'!$L$2,Alapadatok!$C$3:$C$557,0),5)</f>
        <v>#N/A</v>
      </c>
      <c r="L20" s="84" t="e">
        <f>INDEX(Alapadatok!$A$3:$AJ$557,MATCH('18.7.2.4.'!$L$2,Alapadatok!$C$3:$C$557,0),MATCH($L$19,Alapadatok!$A$2:$AJ$2,0))</f>
        <v>#N/A</v>
      </c>
      <c r="M20" s="84" t="e">
        <f>INDEX(Alapadatok!$A$3:$AJ$557,MATCH('18.7.2.4.'!$L$2,Alapadatok!$C$3:$C$557,0),4)</f>
        <v>#N/A</v>
      </c>
      <c r="N20" s="84" t="e">
        <f>L20/INDEX(Alapadatok!$A$3:$AJ$557,MATCH('18.7.2.4.'!$L$2,Alapadatok!$C$3:$C$557,0),4)</f>
        <v>#N/A</v>
      </c>
      <c r="O20" s="87" t="e">
        <f>1-N20/INDEX($K$9:$W$12,MATCH($K$20,$K$9:$K$12,0),MATCH(L19,$K$9:$W$9,0))</f>
        <v>#N/A</v>
      </c>
      <c r="P20" s="84" t="e">
        <f>IF(K20="3000","különkezelt intézmény",IF(K20="2000","Egyéb felhasználó",IF(K20="1000","lakossági felhasználó","")))</f>
        <v>#N/A</v>
      </c>
    </row>
    <row r="21" spans="3:24" x14ac:dyDescent="0.2">
      <c r="C21" s="30"/>
      <c r="G21" s="31"/>
      <c r="H21"/>
    </row>
    <row r="22" spans="3:24" x14ac:dyDescent="0.2">
      <c r="C22" s="30"/>
      <c r="G22" s="31"/>
      <c r="H22"/>
      <c r="L22" s="84" t="str">
        <f>CONCATENATE(F5," havi fűtési hőfelhasználása")</f>
        <v>szeptember havi fűtési hőfelhasználása</v>
      </c>
      <c r="M22" s="84" t="e">
        <f>CONCATENATE("Azonos felhasználói kategória (",P20,") fajlagos fűtési hőfelhasználása")</f>
        <v>#N/A</v>
      </c>
    </row>
    <row r="23" spans="3:24" x14ac:dyDescent="0.2">
      <c r="C23" s="30"/>
      <c r="G23" s="31"/>
      <c r="H23"/>
      <c r="L23" s="84" t="e">
        <f>L20</f>
        <v>#N/A</v>
      </c>
      <c r="M23" s="86" t="e">
        <f>INDEX(K9:W12,MATCH(K20,K9:K12,0),MATCH(L19,K9:W9,0))*M20</f>
        <v>#N/A</v>
      </c>
    </row>
    <row r="24" spans="3:24" x14ac:dyDescent="0.2">
      <c r="C24" s="30"/>
      <c r="G24" s="31"/>
      <c r="H24"/>
    </row>
    <row r="25" spans="3:24" x14ac:dyDescent="0.2">
      <c r="C25" s="30"/>
      <c r="G25" s="31"/>
      <c r="H25"/>
    </row>
    <row r="26" spans="3:24" x14ac:dyDescent="0.2">
      <c r="C26" s="30"/>
      <c r="G26" s="31"/>
      <c r="H26"/>
    </row>
    <row r="27" spans="3:24" x14ac:dyDescent="0.2">
      <c r="C27" s="30"/>
      <c r="G27" s="31"/>
      <c r="H27"/>
    </row>
    <row r="28" spans="3:24" x14ac:dyDescent="0.2">
      <c r="C28" s="30"/>
      <c r="G28" s="31"/>
      <c r="H28"/>
    </row>
    <row r="29" spans="3:24" x14ac:dyDescent="0.2">
      <c r="C29" s="30"/>
      <c r="G29" s="31"/>
      <c r="H29"/>
    </row>
    <row r="30" spans="3:24" ht="13.5" thickBot="1" x14ac:dyDescent="0.25">
      <c r="C30" s="33"/>
      <c r="D30" s="34"/>
      <c r="E30" s="34"/>
      <c r="F30" s="34"/>
      <c r="G30" s="35"/>
      <c r="H30"/>
    </row>
    <row r="31" spans="3:24" x14ac:dyDescent="0.2">
      <c r="H31"/>
      <c r="K31" s="84" t="s">
        <v>143</v>
      </c>
      <c r="L31" s="84" t="s">
        <v>144</v>
      </c>
    </row>
    <row r="32" spans="3:24" s="50" customFormat="1" x14ac:dyDescent="0.2">
      <c r="J32" s="84"/>
      <c r="K32" s="84" t="s">
        <v>24</v>
      </c>
      <c r="L32" s="84" t="s">
        <v>25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0:24" s="50" customFormat="1" x14ac:dyDescent="0.2">
      <c r="J33" s="84"/>
      <c r="K33" s="84" t="s">
        <v>10</v>
      </c>
      <c r="L33" s="84" t="s">
        <v>11</v>
      </c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0:24" s="50" customFormat="1" x14ac:dyDescent="0.2"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0:24" s="50" customFormat="1" x14ac:dyDescent="0.2"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0:24" s="50" customFormat="1" x14ac:dyDescent="0.2"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0:24" s="50" customFormat="1" x14ac:dyDescent="0.2"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0:24" s="50" customFormat="1" x14ac:dyDescent="0.2"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0:24" s="50" customFormat="1" x14ac:dyDescent="0.2"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0:24" s="50" customFormat="1" x14ac:dyDescent="0.2"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0:24" s="50" customFormat="1" x14ac:dyDescent="0.2"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0:24" s="50" customFormat="1" x14ac:dyDescent="0.2"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0:24" s="50" customFormat="1" x14ac:dyDescent="0.2"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0:24" s="50" customFormat="1" x14ac:dyDescent="0.2"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0:24" s="50" customFormat="1" x14ac:dyDescent="0.2"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0:24" s="50" customFormat="1" x14ac:dyDescent="0.2"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0:24" s="50" customFormat="1" x14ac:dyDescent="0.2"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0:24" s="50" customFormat="1" x14ac:dyDescent="0.2"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0:24" s="50" customFormat="1" x14ac:dyDescent="0.2"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0:24" s="50" customFormat="1" x14ac:dyDescent="0.2"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0:24" s="50" customFormat="1" x14ac:dyDescent="0.2"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0:24" s="50" customFormat="1" x14ac:dyDescent="0.2"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0:24" s="50" customFormat="1" x14ac:dyDescent="0.2"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0:24" s="50" customFormat="1" x14ac:dyDescent="0.2"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0:24" s="50" customFormat="1" x14ac:dyDescent="0.2"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0:24" s="50" customFormat="1" x14ac:dyDescent="0.2"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0:24" s="50" customFormat="1" x14ac:dyDescent="0.2"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0:24" s="50" customFormat="1" x14ac:dyDescent="0.2"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0:24" s="50" customFormat="1" x14ac:dyDescent="0.2"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0:24" s="50" customFormat="1" x14ac:dyDescent="0.2"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0:24" s="50" customFormat="1" x14ac:dyDescent="0.2"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0:24" s="50" customFormat="1" x14ac:dyDescent="0.2"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0:24" s="50" customFormat="1" x14ac:dyDescent="0.2"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0:24" s="50" customFormat="1" x14ac:dyDescent="0.2"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0:24" s="50" customFormat="1" x14ac:dyDescent="0.2"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0:24" s="50" customFormat="1" x14ac:dyDescent="0.2"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0:24" s="50" customFormat="1" x14ac:dyDescent="0.2"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0:24" s="50" customFormat="1" x14ac:dyDescent="0.2"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0:24" s="50" customFormat="1" x14ac:dyDescent="0.2"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0:24" s="50" customFormat="1" x14ac:dyDescent="0.2"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0:24" s="50" customFormat="1" x14ac:dyDescent="0.2"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0:24" s="50" customFormat="1" x14ac:dyDescent="0.2"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0:24" s="50" customFormat="1" x14ac:dyDescent="0.2"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0:24" s="50" customFormat="1" x14ac:dyDescent="0.2"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0:24" s="50" customFormat="1" x14ac:dyDescent="0.2"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0:24" s="50" customFormat="1" x14ac:dyDescent="0.2"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0:24" s="50" customFormat="1" x14ac:dyDescent="0.2"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0:24" s="50" customFormat="1" x14ac:dyDescent="0.2"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0:24" s="50" customFormat="1" x14ac:dyDescent="0.2"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0:24" s="50" customFormat="1" x14ac:dyDescent="0.2"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2:24" s="50" customFormat="1" x14ac:dyDescent="0.2">
      <c r="B81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2:24" s="50" customFormat="1" x14ac:dyDescent="0.2">
      <c r="B82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2:24" s="50" customFormat="1" x14ac:dyDescent="0.2">
      <c r="B83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2:24" s="50" customFormat="1" x14ac:dyDescent="0.2">
      <c r="B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</sheetData>
  <sheetProtection algorithmName="SHA-512" hashValue="SYx+TP3vyTu8wECzM/dpCCRY6EMngkZYsy0DO+L0A4bemQ66obqfJHppJywFFk0kJ4WUpeyVfdQr3egeesddJg==" saltValue="18CrmwE/EvMzdMc26dE8dA==" spinCount="100000" sheet="1" objects="1" scenarios="1" selectLockedCells="1"/>
  <mergeCells count="3">
    <mergeCell ref="D10:F10"/>
    <mergeCell ref="D11:F11"/>
    <mergeCell ref="D3:F3"/>
  </mergeCells>
  <dataValidations count="1">
    <dataValidation type="list" allowBlank="1" showInputMessage="1" showErrorMessage="1" sqref="F5" xr:uid="{5EF017C3-81C7-4821-A493-F96346014B33}">
      <formula1>hónap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83AA-B148-492F-8509-8E593B5A7E79}">
  <sheetPr codeName="Munka1"/>
  <dimension ref="A1:AJ557"/>
  <sheetViews>
    <sheetView workbookViewId="0">
      <selection activeCell="AC20" sqref="AC20"/>
    </sheetView>
  </sheetViews>
  <sheetFormatPr defaultRowHeight="12.75" x14ac:dyDescent="0.2"/>
  <cols>
    <col min="1" max="1" width="12.140625" customWidth="1"/>
    <col min="2" max="2" width="8.28515625" customWidth="1"/>
    <col min="3" max="3" width="13.140625" bestFit="1" customWidth="1"/>
    <col min="4" max="4" width="10.42578125" customWidth="1"/>
    <col min="7" max="7" width="13.28515625" customWidth="1"/>
    <col min="8" max="8" width="12.140625" bestFit="1" customWidth="1"/>
    <col min="9" max="9" width="12.7109375" customWidth="1"/>
    <col min="10" max="10" width="9.85546875" bestFit="1" customWidth="1"/>
    <col min="11" max="11" width="11.5703125" customWidth="1"/>
    <col min="12" max="12" width="10" customWidth="1"/>
    <col min="13" max="36" width="11.85546875" customWidth="1"/>
  </cols>
  <sheetData>
    <row r="1" spans="1:36" x14ac:dyDescent="0.2">
      <c r="A1" s="20">
        <v>1</v>
      </c>
      <c r="B1" s="20">
        <f>A1+1</f>
        <v>2</v>
      </c>
      <c r="C1" s="20">
        <f t="shared" ref="C1:AJ1" si="0">B1+1</f>
        <v>3</v>
      </c>
      <c r="D1" s="20">
        <f t="shared" si="0"/>
        <v>4</v>
      </c>
      <c r="E1" s="20">
        <f t="shared" si="0"/>
        <v>5</v>
      </c>
      <c r="F1" s="20">
        <f t="shared" si="0"/>
        <v>6</v>
      </c>
      <c r="G1" s="20">
        <f t="shared" si="0"/>
        <v>7</v>
      </c>
      <c r="H1" s="20">
        <f t="shared" si="0"/>
        <v>8</v>
      </c>
      <c r="I1" s="20">
        <f t="shared" si="0"/>
        <v>9</v>
      </c>
      <c r="J1" s="20">
        <f t="shared" si="0"/>
        <v>10</v>
      </c>
      <c r="K1" s="20">
        <f t="shared" si="0"/>
        <v>11</v>
      </c>
      <c r="L1" s="20">
        <f t="shared" si="0"/>
        <v>12</v>
      </c>
      <c r="M1" s="20">
        <f t="shared" si="0"/>
        <v>13</v>
      </c>
      <c r="N1" s="20">
        <f t="shared" si="0"/>
        <v>14</v>
      </c>
      <c r="O1" s="20">
        <f t="shared" si="0"/>
        <v>15</v>
      </c>
      <c r="P1" s="20">
        <f t="shared" si="0"/>
        <v>16</v>
      </c>
      <c r="Q1" s="20">
        <f t="shared" si="0"/>
        <v>17</v>
      </c>
      <c r="R1" s="20">
        <f t="shared" si="0"/>
        <v>18</v>
      </c>
      <c r="S1" s="20">
        <f t="shared" si="0"/>
        <v>19</v>
      </c>
      <c r="T1" s="20">
        <f t="shared" si="0"/>
        <v>20</v>
      </c>
      <c r="U1" s="20">
        <f t="shared" si="0"/>
        <v>21</v>
      </c>
      <c r="V1" s="20">
        <f t="shared" si="0"/>
        <v>22</v>
      </c>
      <c r="W1" s="20">
        <f t="shared" si="0"/>
        <v>23</v>
      </c>
      <c r="X1" s="20">
        <f t="shared" si="0"/>
        <v>24</v>
      </c>
      <c r="Y1" s="20">
        <f t="shared" si="0"/>
        <v>25</v>
      </c>
      <c r="Z1" s="20">
        <f t="shared" si="0"/>
        <v>26</v>
      </c>
      <c r="AA1" s="20">
        <f t="shared" si="0"/>
        <v>27</v>
      </c>
      <c r="AB1" s="20">
        <f t="shared" si="0"/>
        <v>28</v>
      </c>
      <c r="AC1" s="20">
        <f t="shared" si="0"/>
        <v>29</v>
      </c>
      <c r="AD1" s="20">
        <f t="shared" si="0"/>
        <v>30</v>
      </c>
      <c r="AE1" s="20">
        <f t="shared" si="0"/>
        <v>31</v>
      </c>
      <c r="AF1" s="20">
        <f t="shared" si="0"/>
        <v>32</v>
      </c>
      <c r="AG1" s="20">
        <f t="shared" si="0"/>
        <v>33</v>
      </c>
      <c r="AH1" s="20">
        <f t="shared" si="0"/>
        <v>34</v>
      </c>
      <c r="AI1" s="20">
        <f t="shared" si="0"/>
        <v>35</v>
      </c>
      <c r="AJ1" s="20">
        <f t="shared" si="0"/>
        <v>36</v>
      </c>
    </row>
    <row r="2" spans="1:36" s="5" customFormat="1" ht="42" customHeight="1" x14ac:dyDescent="0.2">
      <c r="A2" s="3" t="s">
        <v>1090</v>
      </c>
      <c r="B2" s="3" t="s">
        <v>1134</v>
      </c>
      <c r="C2" s="3" t="s">
        <v>1207</v>
      </c>
      <c r="D2" s="3" t="s">
        <v>1091</v>
      </c>
      <c r="E2" s="3" t="s">
        <v>1092</v>
      </c>
      <c r="F2" s="3" t="s">
        <v>1093</v>
      </c>
      <c r="G2" s="3" t="s">
        <v>1121</v>
      </c>
      <c r="H2" s="3" t="s">
        <v>1075</v>
      </c>
      <c r="I2" s="3" t="s">
        <v>1125</v>
      </c>
      <c r="J2" s="3" t="s">
        <v>1129</v>
      </c>
      <c r="K2" s="3" t="s">
        <v>1131</v>
      </c>
      <c r="L2" s="3" t="s">
        <v>1132</v>
      </c>
      <c r="M2" s="7" t="s">
        <v>1133</v>
      </c>
      <c r="N2" s="10" t="s">
        <v>1135</v>
      </c>
      <c r="O2" s="7" t="s">
        <v>1136</v>
      </c>
      <c r="P2" s="4" t="s">
        <v>1137</v>
      </c>
      <c r="Q2" s="7" t="s">
        <v>1138</v>
      </c>
      <c r="R2" s="4" t="s">
        <v>1139</v>
      </c>
      <c r="S2" s="7" t="s">
        <v>1140</v>
      </c>
      <c r="T2" s="4" t="s">
        <v>1141</v>
      </c>
      <c r="U2" s="7" t="s">
        <v>1142</v>
      </c>
      <c r="V2" s="4" t="s">
        <v>1143</v>
      </c>
      <c r="W2" s="7" t="s">
        <v>1144</v>
      </c>
      <c r="X2" s="4" t="s">
        <v>1145</v>
      </c>
      <c r="Y2" s="7" t="s">
        <v>1146</v>
      </c>
      <c r="Z2" s="4" t="s">
        <v>1147</v>
      </c>
      <c r="AA2" s="7" t="s">
        <v>1148</v>
      </c>
      <c r="AB2" s="4" t="s">
        <v>1149</v>
      </c>
      <c r="AC2" s="7" t="s">
        <v>1150</v>
      </c>
      <c r="AD2" s="4" t="s">
        <v>1151</v>
      </c>
      <c r="AE2" s="7" t="s">
        <v>1152</v>
      </c>
      <c r="AF2" s="4" t="s">
        <v>1153</v>
      </c>
      <c r="AG2" s="7" t="s">
        <v>1154</v>
      </c>
      <c r="AH2" s="4" t="s">
        <v>1155</v>
      </c>
      <c r="AI2" s="7" t="s">
        <v>1156</v>
      </c>
      <c r="AJ2" s="4" t="s">
        <v>1157</v>
      </c>
    </row>
    <row r="3" spans="1:36" ht="15" x14ac:dyDescent="0.25">
      <c r="A3" s="1" t="s">
        <v>4</v>
      </c>
      <c r="B3" s="1" t="s">
        <v>5</v>
      </c>
      <c r="C3" s="1" t="str">
        <f>CONCATENATE(A3,"-",B3)</f>
        <v>F00063-U1004</v>
      </c>
      <c r="D3" s="1">
        <v>120</v>
      </c>
      <c r="E3" s="1" t="s">
        <v>1106</v>
      </c>
      <c r="F3" s="1" t="s">
        <v>1086</v>
      </c>
      <c r="G3" s="1" t="s">
        <v>1198</v>
      </c>
      <c r="H3" s="1" t="s">
        <v>1124</v>
      </c>
      <c r="I3" s="1" t="s">
        <v>1128</v>
      </c>
      <c r="J3" s="1" t="s">
        <v>1130</v>
      </c>
      <c r="K3" s="2">
        <v>7</v>
      </c>
      <c r="L3" s="2">
        <v>1149</v>
      </c>
      <c r="M3" s="8">
        <v>0.13</v>
      </c>
      <c r="N3" s="9">
        <v>3.1300000000000001E-2</v>
      </c>
      <c r="O3" s="8">
        <v>0.24000000000000002</v>
      </c>
      <c r="P3" s="9">
        <v>9.0000000000000011E-2</v>
      </c>
      <c r="Q3" s="8"/>
      <c r="R3" s="9">
        <v>0.1</v>
      </c>
      <c r="S3" s="8">
        <v>9.0000000000000011E-2</v>
      </c>
      <c r="T3" s="9">
        <v>0.16</v>
      </c>
      <c r="U3" s="8"/>
      <c r="V3" s="9"/>
      <c r="W3" s="8"/>
      <c r="X3" s="9"/>
      <c r="Y3" s="8"/>
      <c r="Z3" s="9"/>
      <c r="AA3" s="8"/>
      <c r="AB3" s="9"/>
      <c r="AC3" s="8"/>
      <c r="AD3" s="9"/>
      <c r="AE3" s="8">
        <v>0.12000000000000001</v>
      </c>
      <c r="AF3" s="9"/>
      <c r="AG3" s="8">
        <v>4.3000000000000003E-2</v>
      </c>
      <c r="AH3" s="9"/>
      <c r="AI3" s="8">
        <v>0.13</v>
      </c>
      <c r="AJ3" s="9"/>
    </row>
    <row r="4" spans="1:36" ht="15" x14ac:dyDescent="0.25">
      <c r="A4" s="1" t="s">
        <v>6</v>
      </c>
      <c r="B4" s="1" t="s">
        <v>7</v>
      </c>
      <c r="C4" s="1" t="str">
        <f t="shared" ref="C4:C67" si="1">CONCATENATE(A4,"-",B4)</f>
        <v>F00064-U1005</v>
      </c>
      <c r="D4" s="1">
        <v>120</v>
      </c>
      <c r="E4" s="1" t="s">
        <v>1106</v>
      </c>
      <c r="F4" s="1" t="s">
        <v>1086</v>
      </c>
      <c r="G4" s="1" t="s">
        <v>1198</v>
      </c>
      <c r="H4" s="1" t="s">
        <v>1124</v>
      </c>
      <c r="I4" s="1" t="s">
        <v>1128</v>
      </c>
      <c r="J4" s="1" t="s">
        <v>1130</v>
      </c>
      <c r="K4" s="2">
        <v>7</v>
      </c>
      <c r="L4" s="2">
        <v>1149</v>
      </c>
      <c r="M4" s="8">
        <v>0.87</v>
      </c>
      <c r="N4" s="9">
        <v>0.16</v>
      </c>
      <c r="O4" s="8">
        <v>1.33</v>
      </c>
      <c r="P4" s="9">
        <v>0.6</v>
      </c>
      <c r="Q4" s="8"/>
      <c r="R4" s="9">
        <v>0.76</v>
      </c>
      <c r="S4" s="8">
        <v>0.51</v>
      </c>
      <c r="T4" s="9">
        <v>0.51</v>
      </c>
      <c r="U4" s="8"/>
      <c r="V4" s="9"/>
      <c r="W4" s="8"/>
      <c r="X4" s="9"/>
      <c r="Y4" s="8"/>
      <c r="Z4" s="9"/>
      <c r="AA4" s="8"/>
      <c r="AB4" s="9"/>
      <c r="AC4" s="8"/>
      <c r="AD4" s="9"/>
      <c r="AE4" s="8">
        <v>0.25</v>
      </c>
      <c r="AF4" s="9"/>
      <c r="AG4" s="8">
        <v>0.76</v>
      </c>
      <c r="AH4" s="9"/>
      <c r="AI4" s="8">
        <v>0.58000000000000007</v>
      </c>
      <c r="AJ4" s="9"/>
    </row>
    <row r="5" spans="1:36" ht="15" x14ac:dyDescent="0.25">
      <c r="A5" s="1" t="s">
        <v>8</v>
      </c>
      <c r="B5" s="1" t="s">
        <v>9</v>
      </c>
      <c r="C5" s="1" t="str">
        <f t="shared" si="1"/>
        <v>F00065-U1033</v>
      </c>
      <c r="D5" s="1">
        <v>186</v>
      </c>
      <c r="E5" s="1" t="s">
        <v>1106</v>
      </c>
      <c r="F5" s="1" t="s">
        <v>1086</v>
      </c>
      <c r="G5" s="1" t="s">
        <v>1198</v>
      </c>
      <c r="H5" s="1" t="s">
        <v>1124</v>
      </c>
      <c r="I5" s="1" t="s">
        <v>1128</v>
      </c>
      <c r="J5" s="1" t="s">
        <v>1130</v>
      </c>
      <c r="K5" s="2">
        <v>7</v>
      </c>
      <c r="L5" s="2">
        <v>1149</v>
      </c>
      <c r="M5" s="8">
        <v>0.19</v>
      </c>
      <c r="N5" s="9">
        <v>4.8600000000000004E-2</v>
      </c>
      <c r="O5" s="8">
        <v>0.29000000000000004</v>
      </c>
      <c r="P5" s="9">
        <v>0.15</v>
      </c>
      <c r="Q5" s="8"/>
      <c r="R5" s="9">
        <v>0.15</v>
      </c>
      <c r="S5" s="8">
        <v>0.13</v>
      </c>
      <c r="T5" s="9">
        <v>0.24000000000000002</v>
      </c>
      <c r="U5" s="8"/>
      <c r="V5" s="9"/>
      <c r="W5" s="8"/>
      <c r="X5" s="9"/>
      <c r="Y5" s="8"/>
      <c r="Z5" s="9"/>
      <c r="AA5" s="8"/>
      <c r="AB5" s="9"/>
      <c r="AC5" s="8"/>
      <c r="AD5" s="9"/>
      <c r="AE5" s="8">
        <v>0.12000000000000001</v>
      </c>
      <c r="AF5" s="9"/>
      <c r="AG5" s="8">
        <v>7.0000000000000007E-2</v>
      </c>
      <c r="AH5" s="9"/>
      <c r="AI5" s="8">
        <v>0.19</v>
      </c>
      <c r="AJ5" s="9"/>
    </row>
    <row r="6" spans="1:36" ht="15" x14ac:dyDescent="0.25">
      <c r="A6" s="1" t="s">
        <v>10</v>
      </c>
      <c r="B6" s="1" t="s">
        <v>11</v>
      </c>
      <c r="C6" s="1" t="str">
        <f t="shared" si="1"/>
        <v>F00066-U1007</v>
      </c>
      <c r="D6" s="1">
        <v>388</v>
      </c>
      <c r="E6" s="1" t="s">
        <v>1106</v>
      </c>
      <c r="F6" s="1" t="s">
        <v>1086</v>
      </c>
      <c r="G6" s="1" t="s">
        <v>1198</v>
      </c>
      <c r="H6" s="1" t="s">
        <v>1124</v>
      </c>
      <c r="I6" s="1" t="s">
        <v>1128</v>
      </c>
      <c r="J6" s="1" t="s">
        <v>1130</v>
      </c>
      <c r="K6" s="2">
        <v>7</v>
      </c>
      <c r="L6" s="2">
        <v>1149</v>
      </c>
      <c r="M6" s="8">
        <v>2.4700000000000002</v>
      </c>
      <c r="N6" s="9">
        <v>0.67</v>
      </c>
      <c r="O6" s="8">
        <v>3.6100000000000003</v>
      </c>
      <c r="P6" s="9">
        <v>1.9000000000000001</v>
      </c>
      <c r="Q6" s="8"/>
      <c r="R6" s="9">
        <v>1.72</v>
      </c>
      <c r="S6" s="8">
        <v>1.03</v>
      </c>
      <c r="T6" s="9">
        <v>0.65</v>
      </c>
      <c r="U6" s="8"/>
      <c r="V6" s="9"/>
      <c r="W6" s="8"/>
      <c r="X6" s="9"/>
      <c r="Y6" s="8"/>
      <c r="Z6" s="9"/>
      <c r="AA6" s="8"/>
      <c r="AB6" s="9"/>
      <c r="AC6" s="8"/>
      <c r="AD6" s="9"/>
      <c r="AE6" s="8">
        <v>0.25</v>
      </c>
      <c r="AF6" s="9"/>
      <c r="AG6" s="8">
        <v>1.99</v>
      </c>
      <c r="AH6" s="9"/>
      <c r="AI6" s="8">
        <v>2.75</v>
      </c>
      <c r="AJ6" s="9"/>
    </row>
    <row r="7" spans="1:36" ht="15" x14ac:dyDescent="0.25">
      <c r="A7" s="1" t="s">
        <v>12</v>
      </c>
      <c r="B7" s="1" t="s">
        <v>13</v>
      </c>
      <c r="C7" s="1" t="str">
        <f t="shared" si="1"/>
        <v>F00067-U1008</v>
      </c>
      <c r="D7" s="1">
        <v>148</v>
      </c>
      <c r="E7" s="1" t="s">
        <v>1106</v>
      </c>
      <c r="F7" s="1" t="s">
        <v>1086</v>
      </c>
      <c r="G7" s="1" t="s">
        <v>1198</v>
      </c>
      <c r="H7" s="1" t="s">
        <v>1124</v>
      </c>
      <c r="I7" s="1" t="s">
        <v>1128</v>
      </c>
      <c r="J7" s="1" t="s">
        <v>1130</v>
      </c>
      <c r="K7" s="2">
        <v>7</v>
      </c>
      <c r="L7" s="2">
        <v>1149</v>
      </c>
      <c r="M7" s="8">
        <v>0.15</v>
      </c>
      <c r="N7" s="9">
        <v>3.8600000000000002E-2</v>
      </c>
      <c r="O7" s="8">
        <v>0.23</v>
      </c>
      <c r="P7" s="9">
        <v>0.12000000000000001</v>
      </c>
      <c r="Q7" s="8"/>
      <c r="R7" s="9">
        <v>0.12000000000000001</v>
      </c>
      <c r="S7" s="8">
        <v>0.11</v>
      </c>
      <c r="T7" s="9">
        <v>0.19</v>
      </c>
      <c r="U7" s="8"/>
      <c r="V7" s="9"/>
      <c r="W7" s="8"/>
      <c r="X7" s="9"/>
      <c r="Y7" s="8"/>
      <c r="Z7" s="9"/>
      <c r="AA7" s="8"/>
      <c r="AB7" s="9"/>
      <c r="AC7" s="8"/>
      <c r="AD7" s="9"/>
      <c r="AE7" s="8">
        <v>0.14000000000000001</v>
      </c>
      <c r="AF7" s="9"/>
      <c r="AG7" s="8">
        <v>0.05</v>
      </c>
      <c r="AH7" s="9"/>
      <c r="AI7" s="8">
        <v>0.15</v>
      </c>
      <c r="AJ7" s="9"/>
    </row>
    <row r="8" spans="1:36" ht="15" x14ac:dyDescent="0.25">
      <c r="A8" s="1" t="s">
        <v>14</v>
      </c>
      <c r="B8" s="1" t="s">
        <v>13</v>
      </c>
      <c r="C8" s="1" t="str">
        <f t="shared" si="1"/>
        <v>F00068-U1008</v>
      </c>
      <c r="D8" s="1">
        <v>138</v>
      </c>
      <c r="E8" s="1" t="s">
        <v>1106</v>
      </c>
      <c r="F8" s="1" t="s">
        <v>1086</v>
      </c>
      <c r="G8" s="1" t="s">
        <v>1198</v>
      </c>
      <c r="H8" s="1" t="s">
        <v>1124</v>
      </c>
      <c r="I8" s="1" t="s">
        <v>1128</v>
      </c>
      <c r="J8" s="1" t="s">
        <v>1130</v>
      </c>
      <c r="K8" s="2">
        <v>7</v>
      </c>
      <c r="L8" s="2">
        <v>1149</v>
      </c>
      <c r="M8" s="8">
        <v>0.14000000000000001</v>
      </c>
      <c r="N8" s="9">
        <v>3.6000000000000004E-2</v>
      </c>
      <c r="O8" s="8">
        <v>0.22</v>
      </c>
      <c r="P8" s="9">
        <v>0.11</v>
      </c>
      <c r="Q8" s="8"/>
      <c r="R8" s="9">
        <v>0.11</v>
      </c>
      <c r="S8" s="8">
        <v>0.1</v>
      </c>
      <c r="T8" s="9">
        <v>0.18000000000000002</v>
      </c>
      <c r="U8" s="8"/>
      <c r="V8" s="9"/>
      <c r="W8" s="8"/>
      <c r="X8" s="9"/>
      <c r="Y8" s="8"/>
      <c r="Z8" s="9"/>
      <c r="AA8" s="8"/>
      <c r="AB8" s="9"/>
      <c r="AC8" s="8"/>
      <c r="AD8" s="9"/>
      <c r="AE8" s="8">
        <v>9.0000000000000011E-2</v>
      </c>
      <c r="AF8" s="9"/>
      <c r="AG8" s="8">
        <v>7.0000000000000007E-2</v>
      </c>
      <c r="AH8" s="9"/>
      <c r="AI8" s="8">
        <v>0.14000000000000001</v>
      </c>
      <c r="AJ8" s="9"/>
    </row>
    <row r="9" spans="1:36" ht="15" x14ac:dyDescent="0.25">
      <c r="A9" s="1" t="s">
        <v>15</v>
      </c>
      <c r="B9" s="1" t="s">
        <v>13</v>
      </c>
      <c r="C9" s="1" t="str">
        <f t="shared" si="1"/>
        <v>F00069-U1008</v>
      </c>
      <c r="D9" s="1">
        <v>49</v>
      </c>
      <c r="E9" s="1" t="s">
        <v>1106</v>
      </c>
      <c r="F9" s="1" t="s">
        <v>1086</v>
      </c>
      <c r="G9" s="1" t="s">
        <v>1198</v>
      </c>
      <c r="H9" s="1" t="s">
        <v>1124</v>
      </c>
      <c r="I9" s="1" t="s">
        <v>1128</v>
      </c>
      <c r="J9" s="1" t="s">
        <v>1130</v>
      </c>
      <c r="K9" s="2">
        <v>7</v>
      </c>
      <c r="L9" s="2">
        <v>1149</v>
      </c>
      <c r="M9" s="8">
        <v>0.05</v>
      </c>
      <c r="N9" s="9">
        <v>1.2800000000000001E-2</v>
      </c>
      <c r="O9" s="8">
        <v>0.08</v>
      </c>
      <c r="P9" s="9">
        <v>3.8400000000000004E-2</v>
      </c>
      <c r="Q9" s="8"/>
      <c r="R9" s="9">
        <v>3.9800000000000002E-2</v>
      </c>
      <c r="S9" s="8">
        <v>3.5400000000000001E-2</v>
      </c>
      <c r="T9" s="9">
        <v>6.0000000000000005E-2</v>
      </c>
      <c r="U9" s="8"/>
      <c r="V9" s="9"/>
      <c r="W9" s="8"/>
      <c r="X9" s="9"/>
      <c r="Y9" s="8"/>
      <c r="Z9" s="9"/>
      <c r="AA9" s="8"/>
      <c r="AB9" s="9"/>
      <c r="AC9" s="8"/>
      <c r="AD9" s="9"/>
      <c r="AE9" s="8">
        <v>3.1600000000000003E-2</v>
      </c>
      <c r="AF9" s="9"/>
      <c r="AG9" s="8">
        <v>1.7600000000000001E-2</v>
      </c>
      <c r="AH9" s="9"/>
      <c r="AI9" s="8">
        <v>0.05</v>
      </c>
      <c r="AJ9" s="9"/>
    </row>
    <row r="10" spans="1:36" ht="15" x14ac:dyDescent="0.25">
      <c r="A10" s="1" t="s">
        <v>271</v>
      </c>
      <c r="B10" s="1" t="s">
        <v>272</v>
      </c>
      <c r="C10" s="1" t="str">
        <f t="shared" si="1"/>
        <v>F00074-U1038</v>
      </c>
      <c r="D10" s="1">
        <v>185</v>
      </c>
      <c r="E10" s="1" t="s">
        <v>1106</v>
      </c>
      <c r="F10" s="1" t="s">
        <v>1087</v>
      </c>
      <c r="G10" s="1" t="s">
        <v>1198</v>
      </c>
      <c r="H10" s="1" t="s">
        <v>1124</v>
      </c>
      <c r="I10" s="1" t="s">
        <v>1128</v>
      </c>
      <c r="J10" s="1">
        <v>0</v>
      </c>
      <c r="K10" s="2">
        <v>11</v>
      </c>
      <c r="L10" s="2">
        <v>1601</v>
      </c>
      <c r="M10" s="8"/>
      <c r="N10" s="9"/>
      <c r="O10" s="8"/>
      <c r="P10" s="9">
        <v>0.46</v>
      </c>
      <c r="Q10" s="8"/>
      <c r="R10" s="9">
        <v>0.45</v>
      </c>
      <c r="S10" s="8">
        <v>1.62</v>
      </c>
      <c r="T10" s="9">
        <v>0.15</v>
      </c>
      <c r="U10" s="8">
        <v>0.58000000000000007</v>
      </c>
      <c r="V10" s="9"/>
      <c r="W10" s="8"/>
      <c r="X10" s="9"/>
      <c r="Y10" s="8"/>
      <c r="Z10" s="9"/>
      <c r="AA10" s="8"/>
      <c r="AB10" s="9">
        <v>0</v>
      </c>
      <c r="AC10" s="8"/>
      <c r="AD10" s="9"/>
      <c r="AE10" s="8">
        <v>0.69000000000000006</v>
      </c>
      <c r="AF10" s="9"/>
      <c r="AG10" s="8">
        <v>1.73</v>
      </c>
      <c r="AH10" s="9"/>
      <c r="AI10" s="8">
        <v>0.89</v>
      </c>
      <c r="AJ10" s="9"/>
    </row>
    <row r="11" spans="1:36" ht="15" x14ac:dyDescent="0.25">
      <c r="A11" s="1" t="s">
        <v>273</v>
      </c>
      <c r="B11" s="1" t="s">
        <v>274</v>
      </c>
      <c r="C11" s="1" t="str">
        <f t="shared" si="1"/>
        <v>F00075-U1065</v>
      </c>
      <c r="D11" s="1">
        <v>193</v>
      </c>
      <c r="E11" s="1" t="s">
        <v>1106</v>
      </c>
      <c r="F11" s="1" t="s">
        <v>1087</v>
      </c>
      <c r="G11" s="1" t="s">
        <v>1198</v>
      </c>
      <c r="H11" s="1" t="s">
        <v>1124</v>
      </c>
      <c r="I11" s="1" t="s">
        <v>1128</v>
      </c>
      <c r="J11" s="1">
        <v>0</v>
      </c>
      <c r="K11" s="2">
        <v>11</v>
      </c>
      <c r="L11" s="2">
        <v>1601</v>
      </c>
      <c r="M11" s="8"/>
      <c r="N11" s="9"/>
      <c r="O11" s="8"/>
      <c r="P11" s="9">
        <v>0.47000000000000003</v>
      </c>
      <c r="Q11" s="8"/>
      <c r="R11" s="9">
        <v>0.47000000000000003</v>
      </c>
      <c r="S11" s="8">
        <v>1.6900000000000002</v>
      </c>
      <c r="T11" s="9">
        <v>0.15</v>
      </c>
      <c r="U11" s="8">
        <v>0.6</v>
      </c>
      <c r="V11" s="9"/>
      <c r="W11" s="8"/>
      <c r="X11" s="9"/>
      <c r="Y11" s="8"/>
      <c r="Z11" s="9"/>
      <c r="AA11" s="8"/>
      <c r="AB11" s="9">
        <v>1</v>
      </c>
      <c r="AC11" s="8"/>
      <c r="AD11" s="9"/>
      <c r="AE11" s="8">
        <v>0.72000000000000008</v>
      </c>
      <c r="AF11" s="9"/>
      <c r="AG11" s="8">
        <v>1.81</v>
      </c>
      <c r="AH11" s="9"/>
      <c r="AI11" s="8">
        <v>0.92</v>
      </c>
      <c r="AJ11" s="9"/>
    </row>
    <row r="12" spans="1:36" ht="15" x14ac:dyDescent="0.25">
      <c r="A12" s="1" t="s">
        <v>275</v>
      </c>
      <c r="B12" s="1" t="s">
        <v>276</v>
      </c>
      <c r="C12" s="1" t="str">
        <f t="shared" si="1"/>
        <v>F00076-U1040</v>
      </c>
      <c r="D12" s="1">
        <v>120</v>
      </c>
      <c r="E12" s="1" t="s">
        <v>1106</v>
      </c>
      <c r="F12" s="1" t="s">
        <v>1087</v>
      </c>
      <c r="G12" s="1" t="s">
        <v>1198</v>
      </c>
      <c r="H12" s="1" t="s">
        <v>1124</v>
      </c>
      <c r="I12" s="1" t="s">
        <v>1128</v>
      </c>
      <c r="J12" s="1">
        <v>0</v>
      </c>
      <c r="K12" s="2">
        <v>11</v>
      </c>
      <c r="L12" s="2">
        <v>1601</v>
      </c>
      <c r="M12" s="8"/>
      <c r="N12" s="9"/>
      <c r="O12" s="8"/>
      <c r="P12" s="9">
        <v>1.84</v>
      </c>
      <c r="Q12" s="8"/>
      <c r="R12" s="9">
        <v>1.84</v>
      </c>
      <c r="S12" s="8">
        <v>1.03</v>
      </c>
      <c r="T12" s="9">
        <v>0.56000000000000005</v>
      </c>
      <c r="U12" s="8">
        <v>0.37</v>
      </c>
      <c r="V12" s="9"/>
      <c r="W12" s="8"/>
      <c r="X12" s="9"/>
      <c r="Y12" s="8"/>
      <c r="Z12" s="9"/>
      <c r="AA12" s="8"/>
      <c r="AB12" s="9">
        <v>3</v>
      </c>
      <c r="AC12" s="8"/>
      <c r="AD12" s="9"/>
      <c r="AE12" s="8">
        <v>0.44</v>
      </c>
      <c r="AF12" s="9"/>
      <c r="AG12" s="8">
        <v>1.1100000000000001</v>
      </c>
      <c r="AH12" s="9"/>
      <c r="AI12" s="8">
        <v>0.8</v>
      </c>
      <c r="AJ12" s="9"/>
    </row>
    <row r="13" spans="1:36" ht="15" x14ac:dyDescent="0.25">
      <c r="A13" s="1" t="s">
        <v>277</v>
      </c>
      <c r="B13" s="1" t="s">
        <v>276</v>
      </c>
      <c r="C13" s="1" t="str">
        <f t="shared" si="1"/>
        <v>F00077-U1040</v>
      </c>
      <c r="D13" s="1">
        <v>118</v>
      </c>
      <c r="E13" s="1" t="s">
        <v>1106</v>
      </c>
      <c r="F13" s="1" t="s">
        <v>1087</v>
      </c>
      <c r="G13" s="1" t="s">
        <v>1198</v>
      </c>
      <c r="H13" s="1" t="s">
        <v>1124</v>
      </c>
      <c r="I13" s="1" t="s">
        <v>1128</v>
      </c>
      <c r="J13" s="1" t="s">
        <v>1130</v>
      </c>
      <c r="K13" s="2">
        <v>11</v>
      </c>
      <c r="L13" s="2">
        <v>1601</v>
      </c>
      <c r="M13" s="8"/>
      <c r="N13" s="9"/>
      <c r="O13" s="8"/>
      <c r="P13" s="9">
        <v>0.3</v>
      </c>
      <c r="Q13" s="8"/>
      <c r="R13" s="9">
        <v>0.29000000000000004</v>
      </c>
      <c r="S13" s="8">
        <v>1.05</v>
      </c>
      <c r="T13" s="9">
        <v>9.0000000000000011E-2</v>
      </c>
      <c r="U13" s="8">
        <v>0.37</v>
      </c>
      <c r="V13" s="9"/>
      <c r="W13" s="8"/>
      <c r="X13" s="9"/>
      <c r="Y13" s="8"/>
      <c r="Z13" s="9"/>
      <c r="AA13" s="8"/>
      <c r="AB13" s="9">
        <v>0</v>
      </c>
      <c r="AC13" s="8"/>
      <c r="AD13" s="9"/>
      <c r="AE13" s="8">
        <v>0.45</v>
      </c>
      <c r="AF13" s="9"/>
      <c r="AG13" s="8">
        <v>1.1200000000000001</v>
      </c>
      <c r="AH13" s="9"/>
      <c r="AI13" s="8">
        <v>0.58000000000000007</v>
      </c>
      <c r="AJ13" s="9"/>
    </row>
    <row r="14" spans="1:36" ht="15" x14ac:dyDescent="0.25">
      <c r="A14" s="1" t="s">
        <v>278</v>
      </c>
      <c r="B14" s="1" t="s">
        <v>279</v>
      </c>
      <c r="C14" s="1" t="str">
        <f t="shared" si="1"/>
        <v>F00078-U1041</v>
      </c>
      <c r="D14" s="1">
        <v>120</v>
      </c>
      <c r="E14" s="1" t="s">
        <v>1106</v>
      </c>
      <c r="F14" s="1" t="s">
        <v>1087</v>
      </c>
      <c r="G14" s="1" t="s">
        <v>1198</v>
      </c>
      <c r="H14" s="1" t="s">
        <v>1124</v>
      </c>
      <c r="I14" s="1" t="s">
        <v>1128</v>
      </c>
      <c r="J14" s="1" t="s">
        <v>1130</v>
      </c>
      <c r="K14" s="2">
        <v>11</v>
      </c>
      <c r="L14" s="2">
        <v>1601</v>
      </c>
      <c r="M14" s="8"/>
      <c r="N14" s="9"/>
      <c r="O14" s="8"/>
      <c r="P14" s="9">
        <v>0.3</v>
      </c>
      <c r="Q14" s="8"/>
      <c r="R14" s="9">
        <v>0.29000000000000004</v>
      </c>
      <c r="S14" s="8">
        <v>1.05</v>
      </c>
      <c r="T14" s="9">
        <v>9.0000000000000011E-2</v>
      </c>
      <c r="U14" s="8">
        <v>0.37</v>
      </c>
      <c r="V14" s="9"/>
      <c r="W14" s="8"/>
      <c r="X14" s="9"/>
      <c r="Y14" s="8"/>
      <c r="Z14" s="9"/>
      <c r="AA14" s="8"/>
      <c r="AB14" s="9">
        <v>0</v>
      </c>
      <c r="AC14" s="8"/>
      <c r="AD14" s="9"/>
      <c r="AE14" s="8">
        <v>0.45</v>
      </c>
      <c r="AF14" s="9"/>
      <c r="AG14" s="8">
        <v>1.1200000000000001</v>
      </c>
      <c r="AH14" s="9"/>
      <c r="AI14" s="8">
        <v>3</v>
      </c>
      <c r="AJ14" s="9"/>
    </row>
    <row r="15" spans="1:36" ht="15" x14ac:dyDescent="0.25">
      <c r="A15" s="1" t="s">
        <v>284</v>
      </c>
      <c r="B15" s="1" t="s">
        <v>285</v>
      </c>
      <c r="C15" s="1" t="str">
        <f t="shared" si="1"/>
        <v>F00082-U1039</v>
      </c>
      <c r="D15" s="1">
        <v>118</v>
      </c>
      <c r="E15" s="1" t="s">
        <v>1106</v>
      </c>
      <c r="F15" s="1" t="s">
        <v>1087</v>
      </c>
      <c r="G15" s="1" t="s">
        <v>1198</v>
      </c>
      <c r="H15" s="1" t="s">
        <v>1124</v>
      </c>
      <c r="I15" s="1" t="s">
        <v>1128</v>
      </c>
      <c r="J15" s="1" t="s">
        <v>1130</v>
      </c>
      <c r="K15" s="2">
        <v>11</v>
      </c>
      <c r="L15" s="2">
        <v>1601</v>
      </c>
      <c r="M15" s="8"/>
      <c r="N15" s="9"/>
      <c r="O15" s="8"/>
      <c r="P15" s="9">
        <v>0.29000000000000004</v>
      </c>
      <c r="Q15" s="8"/>
      <c r="R15" s="9">
        <v>0.29000000000000004</v>
      </c>
      <c r="S15" s="8">
        <v>1.03</v>
      </c>
      <c r="T15" s="9">
        <v>9.0000000000000011E-2</v>
      </c>
      <c r="U15" s="8">
        <v>0.37</v>
      </c>
      <c r="V15" s="9"/>
      <c r="W15" s="8"/>
      <c r="X15" s="9"/>
      <c r="Y15" s="8"/>
      <c r="Z15" s="9"/>
      <c r="AA15" s="8"/>
      <c r="AB15" s="9">
        <v>2</v>
      </c>
      <c r="AC15" s="8"/>
      <c r="AD15" s="9"/>
      <c r="AE15" s="8">
        <v>0.44</v>
      </c>
      <c r="AF15" s="9"/>
      <c r="AG15" s="8">
        <v>1.1100000000000001</v>
      </c>
      <c r="AH15" s="9"/>
      <c r="AI15" s="8">
        <v>0.57000000000000006</v>
      </c>
      <c r="AJ15" s="9"/>
    </row>
    <row r="16" spans="1:36" ht="15" x14ac:dyDescent="0.25">
      <c r="A16" s="1" t="s">
        <v>286</v>
      </c>
      <c r="B16" s="1" t="s">
        <v>272</v>
      </c>
      <c r="C16" s="1" t="str">
        <f t="shared" si="1"/>
        <v>F00083-U1038</v>
      </c>
      <c r="D16" s="1">
        <v>120</v>
      </c>
      <c r="E16" s="1" t="s">
        <v>1106</v>
      </c>
      <c r="F16" s="1" t="s">
        <v>1087</v>
      </c>
      <c r="G16" s="1" t="s">
        <v>1198</v>
      </c>
      <c r="H16" s="1" t="s">
        <v>1124</v>
      </c>
      <c r="I16" s="1" t="s">
        <v>1128</v>
      </c>
      <c r="J16" s="1" t="s">
        <v>1130</v>
      </c>
      <c r="K16" s="2">
        <v>11</v>
      </c>
      <c r="L16" s="2">
        <v>1601</v>
      </c>
      <c r="M16" s="8"/>
      <c r="N16" s="9"/>
      <c r="O16" s="8"/>
      <c r="P16" s="9">
        <v>0.55000000000000004</v>
      </c>
      <c r="Q16" s="8"/>
      <c r="R16" s="9">
        <v>0.76</v>
      </c>
      <c r="S16" s="8">
        <v>1.05</v>
      </c>
      <c r="T16" s="9">
        <v>0.23</v>
      </c>
      <c r="U16" s="8">
        <v>0.37</v>
      </c>
      <c r="V16" s="9"/>
      <c r="W16" s="8"/>
      <c r="X16" s="9"/>
      <c r="Y16" s="8"/>
      <c r="Z16" s="9"/>
      <c r="AA16" s="8"/>
      <c r="AB16" s="9">
        <v>1</v>
      </c>
      <c r="AC16" s="8"/>
      <c r="AD16" s="9"/>
      <c r="AE16" s="8">
        <v>0.45</v>
      </c>
      <c r="AF16" s="9"/>
      <c r="AG16" s="8">
        <v>1.1200000000000001</v>
      </c>
      <c r="AH16" s="9"/>
      <c r="AI16" s="8">
        <v>0.58000000000000007</v>
      </c>
      <c r="AJ16" s="9"/>
    </row>
    <row r="17" spans="1:36" ht="15" x14ac:dyDescent="0.25">
      <c r="A17" s="1" t="s">
        <v>287</v>
      </c>
      <c r="B17" s="1" t="s">
        <v>288</v>
      </c>
      <c r="C17" s="1" t="str">
        <f t="shared" si="1"/>
        <v>F00084-U1044</v>
      </c>
      <c r="D17" s="1">
        <v>122</v>
      </c>
      <c r="E17" s="1" t="s">
        <v>1106</v>
      </c>
      <c r="F17" s="1" t="s">
        <v>1087</v>
      </c>
      <c r="G17" s="1" t="s">
        <v>1198</v>
      </c>
      <c r="H17" s="1" t="s">
        <v>1124</v>
      </c>
      <c r="I17" s="1" t="s">
        <v>1128</v>
      </c>
      <c r="J17" s="1" t="s">
        <v>1130</v>
      </c>
      <c r="K17" s="2">
        <v>11</v>
      </c>
      <c r="L17" s="2">
        <v>1601</v>
      </c>
      <c r="M17" s="8"/>
      <c r="N17" s="9"/>
      <c r="O17" s="8"/>
      <c r="P17" s="9">
        <v>1.9100000000000001</v>
      </c>
      <c r="Q17" s="8"/>
      <c r="R17" s="9">
        <v>1.9100000000000001</v>
      </c>
      <c r="S17" s="8">
        <v>1.07</v>
      </c>
      <c r="T17" s="9">
        <v>0.57000000000000006</v>
      </c>
      <c r="U17" s="8">
        <v>0.38</v>
      </c>
      <c r="V17" s="9"/>
      <c r="W17" s="8"/>
      <c r="X17" s="9"/>
      <c r="Y17" s="8"/>
      <c r="Z17" s="9"/>
      <c r="AA17" s="8"/>
      <c r="AB17" s="9">
        <v>2</v>
      </c>
      <c r="AC17" s="8"/>
      <c r="AD17" s="9"/>
      <c r="AE17" s="8">
        <v>0.46</v>
      </c>
      <c r="AF17" s="9"/>
      <c r="AG17" s="8">
        <v>1.1400000000000001</v>
      </c>
      <c r="AH17" s="9"/>
      <c r="AI17" s="8">
        <v>3.0500000000000003</v>
      </c>
      <c r="AJ17" s="9"/>
    </row>
    <row r="18" spans="1:36" ht="15" x14ac:dyDescent="0.25">
      <c r="A18" s="1" t="s">
        <v>280</v>
      </c>
      <c r="B18" s="1" t="s">
        <v>281</v>
      </c>
      <c r="C18" s="1" t="str">
        <f t="shared" si="1"/>
        <v>F00080-U1043</v>
      </c>
      <c r="D18" s="1">
        <v>185</v>
      </c>
      <c r="E18" s="1" t="s">
        <v>1106</v>
      </c>
      <c r="F18" s="1" t="s">
        <v>1087</v>
      </c>
      <c r="G18" s="1" t="s">
        <v>1198</v>
      </c>
      <c r="H18" s="1" t="s">
        <v>1124</v>
      </c>
      <c r="I18" s="1" t="s">
        <v>1128</v>
      </c>
      <c r="J18" s="1" t="s">
        <v>1130</v>
      </c>
      <c r="K18" s="2">
        <v>11</v>
      </c>
      <c r="L18" s="2">
        <v>1601</v>
      </c>
      <c r="M18" s="8"/>
      <c r="N18" s="9"/>
      <c r="O18" s="8"/>
      <c r="P18" s="9">
        <v>1.32</v>
      </c>
      <c r="Q18" s="8"/>
      <c r="R18" s="9">
        <v>1.82</v>
      </c>
      <c r="S18" s="8">
        <v>1.62</v>
      </c>
      <c r="T18" s="9">
        <v>0.44</v>
      </c>
      <c r="U18" s="8">
        <v>0.58000000000000007</v>
      </c>
      <c r="V18" s="9"/>
      <c r="W18" s="8"/>
      <c r="X18" s="9"/>
      <c r="Y18" s="8"/>
      <c r="Z18" s="9"/>
      <c r="AA18" s="8"/>
      <c r="AB18" s="9">
        <v>4</v>
      </c>
      <c r="AC18" s="8"/>
      <c r="AD18" s="9"/>
      <c r="AE18" s="8">
        <v>0.69000000000000006</v>
      </c>
      <c r="AF18" s="9"/>
      <c r="AG18" s="8">
        <v>1.73</v>
      </c>
      <c r="AH18" s="9"/>
      <c r="AI18" s="8">
        <v>4.0600000000000005</v>
      </c>
      <c r="AJ18" s="9"/>
    </row>
    <row r="19" spans="1:36" ht="15" x14ac:dyDescent="0.25">
      <c r="A19" s="1" t="s">
        <v>282</v>
      </c>
      <c r="B19" s="1" t="s">
        <v>283</v>
      </c>
      <c r="C19" s="1" t="str">
        <f t="shared" si="1"/>
        <v>F00079-U1042</v>
      </c>
      <c r="D19" s="1">
        <v>179</v>
      </c>
      <c r="E19" s="1" t="s">
        <v>1106</v>
      </c>
      <c r="F19" s="1" t="s">
        <v>1087</v>
      </c>
      <c r="G19" s="1" t="s">
        <v>1198</v>
      </c>
      <c r="H19" s="1" t="s">
        <v>1124</v>
      </c>
      <c r="I19" s="1" t="s">
        <v>1128</v>
      </c>
      <c r="J19" s="1" t="s">
        <v>1130</v>
      </c>
      <c r="K19" s="2">
        <v>11</v>
      </c>
      <c r="L19" s="2">
        <v>1601</v>
      </c>
      <c r="M19" s="8"/>
      <c r="N19" s="9"/>
      <c r="O19" s="8"/>
      <c r="P19" s="9">
        <v>2.2200000000000002</v>
      </c>
      <c r="Q19" s="8"/>
      <c r="R19" s="9">
        <v>1.53</v>
      </c>
      <c r="S19" s="8">
        <v>1.57</v>
      </c>
      <c r="T19" s="9">
        <v>0.51</v>
      </c>
      <c r="U19" s="8">
        <v>0.56000000000000005</v>
      </c>
      <c r="V19" s="9"/>
      <c r="W19" s="8"/>
      <c r="X19" s="9"/>
      <c r="Y19" s="8"/>
      <c r="Z19" s="9"/>
      <c r="AA19" s="8"/>
      <c r="AB19" s="9">
        <v>0</v>
      </c>
      <c r="AC19" s="8"/>
      <c r="AD19" s="9"/>
      <c r="AE19" s="8">
        <v>0.67</v>
      </c>
      <c r="AF19" s="9"/>
      <c r="AG19" s="8">
        <v>1.6800000000000002</v>
      </c>
      <c r="AH19" s="9"/>
      <c r="AI19" s="8">
        <v>0.86</v>
      </c>
      <c r="AJ19" s="9"/>
    </row>
    <row r="20" spans="1:36" ht="15" x14ac:dyDescent="0.25">
      <c r="A20" s="1" t="s">
        <v>269</v>
      </c>
      <c r="B20" s="1" t="s">
        <v>270</v>
      </c>
      <c r="C20" s="1" t="str">
        <f t="shared" si="1"/>
        <v>F00073-U1037</v>
      </c>
      <c r="D20" s="1">
        <v>141</v>
      </c>
      <c r="E20" s="1" t="s">
        <v>1106</v>
      </c>
      <c r="F20" s="1" t="s">
        <v>1087</v>
      </c>
      <c r="G20" s="1" t="s">
        <v>1198</v>
      </c>
      <c r="H20" s="1" t="s">
        <v>1124</v>
      </c>
      <c r="I20" s="1" t="s">
        <v>1128</v>
      </c>
      <c r="J20" s="1" t="s">
        <v>1130</v>
      </c>
      <c r="K20" s="2">
        <v>11</v>
      </c>
      <c r="L20" s="2">
        <v>1601</v>
      </c>
      <c r="M20" s="8"/>
      <c r="N20" s="9"/>
      <c r="O20" s="8"/>
      <c r="P20" s="9">
        <v>0.35000000000000003</v>
      </c>
      <c r="Q20" s="8"/>
      <c r="R20" s="9">
        <v>0.35000000000000003</v>
      </c>
      <c r="S20" s="8">
        <v>1.23</v>
      </c>
      <c r="T20" s="9">
        <v>0.11</v>
      </c>
      <c r="U20" s="8">
        <v>0.44</v>
      </c>
      <c r="V20" s="9"/>
      <c r="W20" s="8"/>
      <c r="X20" s="9"/>
      <c r="Y20" s="8"/>
      <c r="Z20" s="9"/>
      <c r="AA20" s="8"/>
      <c r="AB20" s="9">
        <v>0</v>
      </c>
      <c r="AC20" s="8"/>
      <c r="AD20" s="9"/>
      <c r="AE20" s="8">
        <v>0.53</v>
      </c>
      <c r="AF20" s="9"/>
      <c r="AG20" s="8">
        <v>1.32</v>
      </c>
      <c r="AH20" s="9"/>
      <c r="AI20" s="8">
        <v>0.71000000000000008</v>
      </c>
      <c r="AJ20" s="9"/>
    </row>
    <row r="21" spans="1:36" ht="15" x14ac:dyDescent="0.25">
      <c r="A21" s="1" t="s">
        <v>449</v>
      </c>
      <c r="B21" s="1" t="s">
        <v>255</v>
      </c>
      <c r="C21" s="1" t="str">
        <f t="shared" si="1"/>
        <v>F00086-U0683</v>
      </c>
      <c r="D21" s="1">
        <v>2647</v>
      </c>
      <c r="E21" s="1" t="s">
        <v>1094</v>
      </c>
      <c r="F21" s="1" t="s">
        <v>1111</v>
      </c>
      <c r="G21" s="1" t="s">
        <v>1198</v>
      </c>
      <c r="H21" s="1" t="s">
        <v>0</v>
      </c>
      <c r="I21" s="1" t="s">
        <v>0</v>
      </c>
      <c r="J21" s="1">
        <v>0</v>
      </c>
      <c r="K21" s="2">
        <v>1</v>
      </c>
      <c r="L21" s="2">
        <v>2647</v>
      </c>
      <c r="M21" s="8"/>
      <c r="N21" s="9">
        <v>38.82</v>
      </c>
      <c r="O21" s="8"/>
      <c r="P21" s="9">
        <v>38.82</v>
      </c>
      <c r="Q21" s="8"/>
      <c r="R21" s="9">
        <v>38.82</v>
      </c>
      <c r="S21" s="8">
        <v>43.7</v>
      </c>
      <c r="T21" s="9">
        <v>38.82</v>
      </c>
      <c r="U21" s="8">
        <v>43.7</v>
      </c>
      <c r="V21" s="9">
        <v>38.82</v>
      </c>
      <c r="W21" s="8">
        <v>43.7</v>
      </c>
      <c r="X21" s="9">
        <v>38.82</v>
      </c>
      <c r="Y21" s="8">
        <v>43.7</v>
      </c>
      <c r="Z21" s="9">
        <v>38.82</v>
      </c>
      <c r="AA21" s="8">
        <v>38.82</v>
      </c>
      <c r="AB21" s="9">
        <v>38.82</v>
      </c>
      <c r="AC21" s="8">
        <v>38.82</v>
      </c>
      <c r="AD21" s="9">
        <v>38.82</v>
      </c>
      <c r="AE21" s="8">
        <v>38.82</v>
      </c>
      <c r="AF21" s="9"/>
      <c r="AG21" s="8">
        <v>38.82</v>
      </c>
      <c r="AH21" s="9"/>
      <c r="AI21" s="8"/>
      <c r="AJ21" s="9"/>
    </row>
    <row r="22" spans="1:36" ht="15" x14ac:dyDescent="0.25">
      <c r="A22" s="1" t="s">
        <v>267</v>
      </c>
      <c r="B22" s="1" t="s">
        <v>268</v>
      </c>
      <c r="C22" s="1" t="str">
        <f t="shared" si="1"/>
        <v>F0123-U0123</v>
      </c>
      <c r="D22" s="1">
        <v>6900</v>
      </c>
      <c r="E22" s="1" t="s">
        <v>1095</v>
      </c>
      <c r="F22" s="1" t="s">
        <v>1100</v>
      </c>
      <c r="G22" s="1" t="s">
        <v>1199</v>
      </c>
      <c r="H22" s="1" t="s">
        <v>0</v>
      </c>
      <c r="I22" s="1" t="s">
        <v>0</v>
      </c>
      <c r="J22" s="1" t="s">
        <v>1130</v>
      </c>
      <c r="K22" s="2">
        <v>1</v>
      </c>
      <c r="L22" s="2">
        <v>6900</v>
      </c>
      <c r="M22" s="8">
        <v>67</v>
      </c>
      <c r="N22" s="9">
        <v>0</v>
      </c>
      <c r="O22" s="8">
        <v>65</v>
      </c>
      <c r="P22" s="9">
        <v>0</v>
      </c>
      <c r="Q22" s="8">
        <v>0</v>
      </c>
      <c r="R22" s="9">
        <v>0</v>
      </c>
      <c r="S22" s="8">
        <v>0</v>
      </c>
      <c r="T22" s="9">
        <v>0</v>
      </c>
      <c r="U22" s="8">
        <v>0</v>
      </c>
      <c r="V22" s="9"/>
      <c r="W22" s="8"/>
      <c r="X22" s="9"/>
      <c r="Y22" s="8"/>
      <c r="Z22" s="9"/>
      <c r="AA22" s="8"/>
      <c r="AB22" s="9"/>
      <c r="AC22" s="8"/>
      <c r="AD22" s="9"/>
      <c r="AE22" s="8">
        <v>0</v>
      </c>
      <c r="AF22" s="9"/>
      <c r="AG22" s="8">
        <v>0</v>
      </c>
      <c r="AH22" s="9"/>
      <c r="AI22" s="8">
        <v>0</v>
      </c>
      <c r="AJ22" s="9"/>
    </row>
    <row r="23" spans="1:36" ht="15" x14ac:dyDescent="0.25">
      <c r="A23" s="1" t="s">
        <v>1</v>
      </c>
      <c r="B23" s="1" t="s">
        <v>2</v>
      </c>
      <c r="C23" s="1" t="str">
        <f t="shared" si="1"/>
        <v>F0001-U0001</v>
      </c>
      <c r="D23" s="1">
        <v>8087</v>
      </c>
      <c r="E23" s="1" t="s">
        <v>1094</v>
      </c>
      <c r="F23" s="1" t="s">
        <v>1096</v>
      </c>
      <c r="G23" s="1" t="s">
        <v>1199</v>
      </c>
      <c r="H23" s="1" t="s">
        <v>0</v>
      </c>
      <c r="I23" s="1" t="s">
        <v>0</v>
      </c>
      <c r="J23" s="1">
        <v>0</v>
      </c>
      <c r="K23" s="2">
        <v>1</v>
      </c>
      <c r="L23" s="2">
        <v>8087</v>
      </c>
      <c r="M23" s="8">
        <v>136</v>
      </c>
      <c r="N23" s="9">
        <v>174</v>
      </c>
      <c r="O23" s="8">
        <v>155</v>
      </c>
      <c r="P23" s="9">
        <v>109</v>
      </c>
      <c r="Q23" s="8">
        <v>100</v>
      </c>
      <c r="R23" s="9">
        <v>107</v>
      </c>
      <c r="S23" s="8">
        <v>74</v>
      </c>
      <c r="T23" s="9">
        <v>10</v>
      </c>
      <c r="U23" s="8">
        <v>0</v>
      </c>
      <c r="V23" s="9"/>
      <c r="W23" s="8"/>
      <c r="X23" s="9"/>
      <c r="Y23" s="8"/>
      <c r="Z23" s="9"/>
      <c r="AA23" s="8"/>
      <c r="AB23" s="9"/>
      <c r="AC23" s="8"/>
      <c r="AD23" s="9"/>
      <c r="AE23" s="8">
        <v>0</v>
      </c>
      <c r="AF23" s="9"/>
      <c r="AG23" s="8">
        <v>130</v>
      </c>
      <c r="AH23" s="9"/>
      <c r="AI23" s="8">
        <v>138</v>
      </c>
      <c r="AJ23" s="9"/>
    </row>
    <row r="24" spans="1:36" ht="15" x14ac:dyDescent="0.25">
      <c r="A24" s="1" t="s">
        <v>18</v>
      </c>
      <c r="B24" s="1" t="s">
        <v>19</v>
      </c>
      <c r="C24" s="1" t="str">
        <f t="shared" si="1"/>
        <v>F0003-U0882</v>
      </c>
      <c r="D24" s="1">
        <v>0</v>
      </c>
      <c r="E24" s="1" t="s">
        <v>1095</v>
      </c>
      <c r="F24" s="1" t="s">
        <v>1097</v>
      </c>
      <c r="G24" s="1" t="s">
        <v>1199</v>
      </c>
      <c r="H24" s="1" t="s">
        <v>0</v>
      </c>
      <c r="I24" s="1" t="s">
        <v>0</v>
      </c>
      <c r="J24" s="1">
        <v>0</v>
      </c>
      <c r="K24" s="2">
        <v>1</v>
      </c>
      <c r="L24" s="2">
        <v>0</v>
      </c>
      <c r="M24" s="8">
        <v>0</v>
      </c>
      <c r="N24" s="9">
        <v>0</v>
      </c>
      <c r="O24" s="8">
        <v>0</v>
      </c>
      <c r="P24" s="9">
        <v>0</v>
      </c>
      <c r="Q24" s="8">
        <v>0</v>
      </c>
      <c r="R24" s="9">
        <v>0</v>
      </c>
      <c r="S24" s="8">
        <v>0</v>
      </c>
      <c r="T24" s="9">
        <v>0</v>
      </c>
      <c r="U24" s="8">
        <v>0</v>
      </c>
      <c r="V24" s="9"/>
      <c r="W24" s="8"/>
      <c r="X24" s="9"/>
      <c r="Y24" s="8"/>
      <c r="Z24" s="9"/>
      <c r="AA24" s="8"/>
      <c r="AB24" s="9"/>
      <c r="AC24" s="8"/>
      <c r="AD24" s="9"/>
      <c r="AE24" s="8">
        <v>0</v>
      </c>
      <c r="AF24" s="9"/>
      <c r="AG24" s="8">
        <v>0</v>
      </c>
      <c r="AH24" s="9"/>
      <c r="AI24" s="8">
        <v>0</v>
      </c>
      <c r="AJ24" s="9"/>
    </row>
    <row r="25" spans="1:36" ht="15" x14ac:dyDescent="0.25">
      <c r="A25" s="1" t="s">
        <v>24</v>
      </c>
      <c r="B25" s="1" t="s">
        <v>25</v>
      </c>
      <c r="C25" s="1" t="str">
        <f t="shared" si="1"/>
        <v>F0009-U0009</v>
      </c>
      <c r="D25" s="1">
        <v>2215</v>
      </c>
      <c r="E25" s="1" t="s">
        <v>1094</v>
      </c>
      <c r="F25" s="1" t="s">
        <v>1098</v>
      </c>
      <c r="G25" s="1" t="s">
        <v>1199</v>
      </c>
      <c r="H25" s="1" t="s">
        <v>0</v>
      </c>
      <c r="I25" s="1" t="s">
        <v>0</v>
      </c>
      <c r="J25" s="1" t="s">
        <v>1130</v>
      </c>
      <c r="K25" s="2">
        <v>1</v>
      </c>
      <c r="L25" s="2">
        <v>2215</v>
      </c>
      <c r="M25" s="8">
        <v>51</v>
      </c>
      <c r="N25" s="9">
        <v>73</v>
      </c>
      <c r="O25" s="8">
        <v>53</v>
      </c>
      <c r="P25" s="9">
        <v>54</v>
      </c>
      <c r="Q25" s="8">
        <v>39</v>
      </c>
      <c r="R25" s="9">
        <v>53</v>
      </c>
      <c r="S25" s="8">
        <v>41</v>
      </c>
      <c r="T25" s="9">
        <v>30</v>
      </c>
      <c r="U25" s="8">
        <v>15</v>
      </c>
      <c r="V25" s="9"/>
      <c r="W25" s="8"/>
      <c r="X25" s="9"/>
      <c r="Y25" s="8"/>
      <c r="Z25" s="9"/>
      <c r="AA25" s="8"/>
      <c r="AB25" s="9"/>
      <c r="AC25" s="8"/>
      <c r="AD25" s="9"/>
      <c r="AE25" s="8">
        <v>11</v>
      </c>
      <c r="AF25" s="9"/>
      <c r="AG25" s="8">
        <v>48</v>
      </c>
      <c r="AH25" s="9"/>
      <c r="AI25" s="8">
        <v>69</v>
      </c>
      <c r="AJ25" s="9"/>
    </row>
    <row r="26" spans="1:36" ht="15" x14ac:dyDescent="0.25">
      <c r="A26" s="1" t="s">
        <v>169</v>
      </c>
      <c r="B26" s="1" t="s">
        <v>170</v>
      </c>
      <c r="C26" s="1" t="str">
        <f t="shared" si="1"/>
        <v>F0113-U0113</v>
      </c>
      <c r="D26" s="1">
        <v>16940</v>
      </c>
      <c r="E26" s="1" t="s">
        <v>1094</v>
      </c>
      <c r="F26" s="1" t="s">
        <v>1099</v>
      </c>
      <c r="G26" s="1" t="s">
        <v>1199</v>
      </c>
      <c r="H26" s="1" t="s">
        <v>0</v>
      </c>
      <c r="I26" s="1" t="s">
        <v>0</v>
      </c>
      <c r="J26" s="1" t="s">
        <v>1130</v>
      </c>
      <c r="K26" s="2">
        <v>1</v>
      </c>
      <c r="L26" s="2">
        <v>16940</v>
      </c>
      <c r="M26" s="8">
        <v>194</v>
      </c>
      <c r="N26" s="9">
        <v>260</v>
      </c>
      <c r="O26" s="8">
        <v>216</v>
      </c>
      <c r="P26" s="9">
        <v>111</v>
      </c>
      <c r="Q26" s="8">
        <v>119</v>
      </c>
      <c r="R26" s="9">
        <v>98</v>
      </c>
      <c r="S26" s="8">
        <v>91</v>
      </c>
      <c r="T26" s="9">
        <v>42</v>
      </c>
      <c r="U26" s="8">
        <v>19</v>
      </c>
      <c r="V26" s="9">
        <v>4</v>
      </c>
      <c r="W26" s="8"/>
      <c r="X26" s="9">
        <v>2.4</v>
      </c>
      <c r="Y26" s="8">
        <v>4</v>
      </c>
      <c r="Z26" s="9">
        <v>3</v>
      </c>
      <c r="AA26" s="8">
        <v>2</v>
      </c>
      <c r="AB26" s="9"/>
      <c r="AC26" s="8">
        <v>2</v>
      </c>
      <c r="AD26" s="9">
        <v>6</v>
      </c>
      <c r="AE26" s="8">
        <v>16</v>
      </c>
      <c r="AF26" s="9"/>
      <c r="AG26" s="8">
        <v>153</v>
      </c>
      <c r="AH26" s="9"/>
      <c r="AI26" s="8">
        <v>170</v>
      </c>
      <c r="AJ26" s="9"/>
    </row>
    <row r="27" spans="1:36" ht="15" x14ac:dyDescent="0.25">
      <c r="A27" s="1" t="s">
        <v>411</v>
      </c>
      <c r="B27" s="1" t="s">
        <v>412</v>
      </c>
      <c r="C27" s="1" t="str">
        <f t="shared" si="1"/>
        <v>F0201-U0201</v>
      </c>
      <c r="D27" s="1">
        <v>0</v>
      </c>
      <c r="E27" s="1" t="s">
        <v>1094</v>
      </c>
      <c r="F27" s="1" t="s">
        <v>1101</v>
      </c>
      <c r="G27" s="1" t="s">
        <v>1199</v>
      </c>
      <c r="H27" s="1" t="s">
        <v>0</v>
      </c>
      <c r="I27" s="1" t="s">
        <v>0</v>
      </c>
      <c r="J27" s="1" t="s">
        <v>1130</v>
      </c>
      <c r="K27" s="2">
        <v>1</v>
      </c>
      <c r="L27" s="2">
        <v>0</v>
      </c>
      <c r="M27" s="8">
        <v>0</v>
      </c>
      <c r="N27" s="9">
        <v>68</v>
      </c>
      <c r="O27" s="8">
        <v>26</v>
      </c>
      <c r="P27" s="9">
        <v>33</v>
      </c>
      <c r="Q27" s="8">
        <v>0</v>
      </c>
      <c r="R27" s="9">
        <v>29</v>
      </c>
      <c r="S27" s="8">
        <v>0</v>
      </c>
      <c r="T27" s="9">
        <v>14</v>
      </c>
      <c r="U27" s="8">
        <v>0</v>
      </c>
      <c r="V27" s="9"/>
      <c r="W27" s="8"/>
      <c r="X27" s="9"/>
      <c r="Y27" s="8"/>
      <c r="Z27" s="9"/>
      <c r="AA27" s="8"/>
      <c r="AB27" s="9"/>
      <c r="AC27" s="8"/>
      <c r="AD27" s="9"/>
      <c r="AE27" s="8">
        <v>0</v>
      </c>
      <c r="AF27" s="9"/>
      <c r="AG27" s="8">
        <v>39</v>
      </c>
      <c r="AH27" s="9"/>
      <c r="AI27" s="8">
        <v>54</v>
      </c>
      <c r="AJ27" s="9"/>
    </row>
    <row r="28" spans="1:36" ht="15" x14ac:dyDescent="0.25">
      <c r="A28" s="1" t="s">
        <v>445</v>
      </c>
      <c r="B28" s="1" t="s">
        <v>446</v>
      </c>
      <c r="C28" s="1" t="str">
        <f t="shared" si="1"/>
        <v>F0221-U0221</v>
      </c>
      <c r="D28" s="1">
        <v>1878</v>
      </c>
      <c r="E28" s="1" t="s">
        <v>1095</v>
      </c>
      <c r="F28" s="1" t="s">
        <v>1103</v>
      </c>
      <c r="G28" s="1" t="s">
        <v>1199</v>
      </c>
      <c r="H28" s="1" t="s">
        <v>0</v>
      </c>
      <c r="I28" s="1" t="s">
        <v>0</v>
      </c>
      <c r="J28" s="1" t="s">
        <v>1130</v>
      </c>
      <c r="K28" s="2">
        <v>1</v>
      </c>
      <c r="L28" s="2">
        <v>1878</v>
      </c>
      <c r="M28" s="8">
        <v>50</v>
      </c>
      <c r="N28" s="9">
        <v>54</v>
      </c>
      <c r="O28" s="8">
        <v>49</v>
      </c>
      <c r="P28" s="9">
        <v>35</v>
      </c>
      <c r="Q28" s="8">
        <v>46</v>
      </c>
      <c r="R28" s="9">
        <v>47</v>
      </c>
      <c r="S28" s="8">
        <v>46</v>
      </c>
      <c r="T28" s="9">
        <v>27</v>
      </c>
      <c r="U28" s="8">
        <v>5</v>
      </c>
      <c r="V28" s="9"/>
      <c r="W28" s="8"/>
      <c r="X28" s="9"/>
      <c r="Y28" s="8"/>
      <c r="Z28" s="9"/>
      <c r="AA28" s="8"/>
      <c r="AB28" s="9"/>
      <c r="AC28" s="8"/>
      <c r="AD28" s="9"/>
      <c r="AE28" s="8">
        <v>10</v>
      </c>
      <c r="AF28" s="9"/>
      <c r="AG28" s="8">
        <v>48</v>
      </c>
      <c r="AH28" s="9"/>
      <c r="AI28" s="8">
        <v>48</v>
      </c>
      <c r="AJ28" s="9"/>
    </row>
    <row r="29" spans="1:36" ht="15" x14ac:dyDescent="0.25">
      <c r="A29" s="1" t="s">
        <v>450</v>
      </c>
      <c r="B29" s="1" t="s">
        <v>451</v>
      </c>
      <c r="C29" s="1" t="str">
        <f t="shared" si="1"/>
        <v>F00088-U1059</v>
      </c>
      <c r="D29" s="1">
        <v>2651</v>
      </c>
      <c r="E29" s="1" t="s">
        <v>1094</v>
      </c>
      <c r="F29" s="1" t="s">
        <v>1104</v>
      </c>
      <c r="G29" s="1" t="s">
        <v>1199</v>
      </c>
      <c r="H29" s="1" t="s">
        <v>0</v>
      </c>
      <c r="I29" s="1" t="s">
        <v>0</v>
      </c>
      <c r="J29" s="1" t="s">
        <v>1130</v>
      </c>
      <c r="K29" s="2">
        <v>1</v>
      </c>
      <c r="L29" s="2">
        <v>2651</v>
      </c>
      <c r="M29" s="8"/>
      <c r="N29" s="9">
        <v>60</v>
      </c>
      <c r="O29" s="8"/>
      <c r="P29" s="9">
        <v>47</v>
      </c>
      <c r="Q29" s="8"/>
      <c r="R29" s="9">
        <v>39</v>
      </c>
      <c r="S29" s="8"/>
      <c r="T29" s="9">
        <v>19</v>
      </c>
      <c r="U29" s="8"/>
      <c r="V29" s="9">
        <v>8</v>
      </c>
      <c r="W29" s="8"/>
      <c r="X29" s="9">
        <v>4</v>
      </c>
      <c r="Y29" s="8"/>
      <c r="Z29" s="9"/>
      <c r="AA29" s="8"/>
      <c r="AB29" s="9"/>
      <c r="AC29" s="8"/>
      <c r="AD29" s="9"/>
      <c r="AE29" s="8">
        <v>1</v>
      </c>
      <c r="AF29" s="9"/>
      <c r="AG29" s="8">
        <v>26</v>
      </c>
      <c r="AH29" s="9"/>
      <c r="AI29" s="8">
        <v>41</v>
      </c>
      <c r="AJ29" s="9"/>
    </row>
    <row r="30" spans="1:36" ht="15" x14ac:dyDescent="0.25">
      <c r="A30" s="1" t="s">
        <v>499</v>
      </c>
      <c r="B30" s="1" t="s">
        <v>500</v>
      </c>
      <c r="C30" s="1" t="str">
        <f t="shared" si="1"/>
        <v>F0240-U0808</v>
      </c>
      <c r="D30" s="1">
        <v>14346</v>
      </c>
      <c r="E30" s="1" t="s">
        <v>1094</v>
      </c>
      <c r="F30" s="1" t="s">
        <v>1105</v>
      </c>
      <c r="G30" s="1" t="s">
        <v>1199</v>
      </c>
      <c r="H30" s="1" t="s">
        <v>0</v>
      </c>
      <c r="I30" s="1" t="s">
        <v>0</v>
      </c>
      <c r="J30" s="1" t="s">
        <v>1130</v>
      </c>
      <c r="K30" s="2">
        <v>1</v>
      </c>
      <c r="L30" s="2">
        <v>14346</v>
      </c>
      <c r="M30" s="8">
        <v>104</v>
      </c>
      <c r="N30" s="9">
        <v>189</v>
      </c>
      <c r="O30" s="8">
        <v>146</v>
      </c>
      <c r="P30" s="9">
        <v>119</v>
      </c>
      <c r="Q30" s="8">
        <v>75</v>
      </c>
      <c r="R30" s="9">
        <v>69</v>
      </c>
      <c r="S30" s="8">
        <v>25</v>
      </c>
      <c r="T30" s="9">
        <v>13</v>
      </c>
      <c r="U30" s="8">
        <v>0</v>
      </c>
      <c r="V30" s="9"/>
      <c r="W30" s="8"/>
      <c r="X30" s="9"/>
      <c r="Y30" s="8"/>
      <c r="Z30" s="9"/>
      <c r="AA30" s="8"/>
      <c r="AB30" s="9"/>
      <c r="AC30" s="8"/>
      <c r="AD30" s="9"/>
      <c r="AE30" s="8">
        <v>0</v>
      </c>
      <c r="AF30" s="9"/>
      <c r="AG30" s="8">
        <v>113</v>
      </c>
      <c r="AH30" s="9"/>
      <c r="AI30" s="8">
        <v>118</v>
      </c>
      <c r="AJ30" s="9"/>
    </row>
    <row r="31" spans="1:36" ht="15" x14ac:dyDescent="0.25">
      <c r="A31" s="1" t="s">
        <v>419</v>
      </c>
      <c r="B31" s="1" t="s">
        <v>420</v>
      </c>
      <c r="C31" s="1" t="str">
        <f t="shared" si="1"/>
        <v>F0209-U0209</v>
      </c>
      <c r="D31" s="1">
        <v>0</v>
      </c>
      <c r="E31" s="1" t="s">
        <v>1095</v>
      </c>
      <c r="F31" s="1" t="s">
        <v>1102</v>
      </c>
      <c r="G31" s="1" t="s">
        <v>1199</v>
      </c>
      <c r="H31" s="1" t="s">
        <v>0</v>
      </c>
      <c r="I31" s="1" t="s">
        <v>0</v>
      </c>
      <c r="J31" s="1" t="s">
        <v>1130</v>
      </c>
      <c r="K31" s="2">
        <v>1</v>
      </c>
      <c r="L31" s="2">
        <v>0</v>
      </c>
      <c r="M31" s="8">
        <v>16</v>
      </c>
      <c r="N31" s="9">
        <v>16</v>
      </c>
      <c r="O31" s="8">
        <v>16</v>
      </c>
      <c r="P31" s="9">
        <v>10</v>
      </c>
      <c r="Q31" s="8">
        <v>14</v>
      </c>
      <c r="R31" s="9">
        <v>11</v>
      </c>
      <c r="S31" s="8">
        <v>14</v>
      </c>
      <c r="T31" s="9">
        <v>6</v>
      </c>
      <c r="U31" s="8">
        <v>5</v>
      </c>
      <c r="V31" s="9"/>
      <c r="W31" s="8"/>
      <c r="X31" s="9"/>
      <c r="Y31" s="8"/>
      <c r="Z31" s="9"/>
      <c r="AA31" s="8"/>
      <c r="AB31" s="9"/>
      <c r="AC31" s="8"/>
      <c r="AD31" s="9"/>
      <c r="AE31" s="8">
        <v>1</v>
      </c>
      <c r="AF31" s="9"/>
      <c r="AG31" s="8">
        <v>10</v>
      </c>
      <c r="AH31" s="9"/>
      <c r="AI31" s="8">
        <v>14</v>
      </c>
      <c r="AJ31" s="9"/>
    </row>
    <row r="32" spans="1:36" ht="15" x14ac:dyDescent="0.25">
      <c r="A32" s="1" t="s">
        <v>20</v>
      </c>
      <c r="B32" s="1" t="s">
        <v>17</v>
      </c>
      <c r="C32" s="1" t="str">
        <f t="shared" si="1"/>
        <v>F0004-U0842</v>
      </c>
      <c r="D32" s="1">
        <v>1</v>
      </c>
      <c r="E32" s="1" t="s">
        <v>1094</v>
      </c>
      <c r="F32" s="1" t="s">
        <v>1112</v>
      </c>
      <c r="G32" s="1" t="s">
        <v>1199</v>
      </c>
      <c r="H32" s="1" t="s">
        <v>0</v>
      </c>
      <c r="I32" s="1" t="s">
        <v>0</v>
      </c>
      <c r="J32" s="1">
        <v>0</v>
      </c>
      <c r="K32" s="2">
        <v>3</v>
      </c>
      <c r="L32" s="2">
        <v>3872</v>
      </c>
      <c r="M32" s="8">
        <v>68.850000000000009</v>
      </c>
      <c r="N32" s="9">
        <v>94.13000000000001</v>
      </c>
      <c r="O32" s="8">
        <v>79.14</v>
      </c>
      <c r="P32" s="9">
        <v>54.940000000000005</v>
      </c>
      <c r="Q32" s="8">
        <v>52.42</v>
      </c>
      <c r="R32" s="9">
        <v>50.63</v>
      </c>
      <c r="S32" s="8">
        <v>38.730000000000004</v>
      </c>
      <c r="T32" s="9">
        <v>30.43</v>
      </c>
      <c r="U32" s="8">
        <v>1.3</v>
      </c>
      <c r="V32" s="9">
        <v>0</v>
      </c>
      <c r="W32" s="8"/>
      <c r="X32" s="9"/>
      <c r="Y32" s="8"/>
      <c r="Z32" s="9"/>
      <c r="AA32" s="8"/>
      <c r="AB32" s="9"/>
      <c r="AC32" s="8"/>
      <c r="AD32" s="9"/>
      <c r="AE32" s="8">
        <v>22.03</v>
      </c>
      <c r="AF32" s="9"/>
      <c r="AG32" s="8">
        <v>75</v>
      </c>
      <c r="AH32" s="9"/>
      <c r="AI32" s="8">
        <v>81.33</v>
      </c>
      <c r="AJ32" s="9"/>
    </row>
    <row r="33" spans="1:36" ht="15" x14ac:dyDescent="0.25">
      <c r="A33" s="1" t="s">
        <v>23</v>
      </c>
      <c r="B33" s="1" t="s">
        <v>22</v>
      </c>
      <c r="C33" s="1" t="str">
        <f t="shared" si="1"/>
        <v>F0006-U0006</v>
      </c>
      <c r="D33" s="1">
        <v>1</v>
      </c>
      <c r="E33" s="1" t="s">
        <v>1094</v>
      </c>
      <c r="F33" s="1" t="s">
        <v>1112</v>
      </c>
      <c r="G33" s="1" t="s">
        <v>1199</v>
      </c>
      <c r="H33" s="1" t="s">
        <v>0</v>
      </c>
      <c r="I33" s="1" t="s">
        <v>0</v>
      </c>
      <c r="J33" s="1">
        <v>0</v>
      </c>
      <c r="K33" s="2">
        <v>3</v>
      </c>
      <c r="L33" s="2">
        <v>3872</v>
      </c>
      <c r="M33" s="8">
        <v>31.860000000000003</v>
      </c>
      <c r="N33" s="9">
        <v>51.720000000000006</v>
      </c>
      <c r="O33" s="8">
        <v>35.510000000000005</v>
      </c>
      <c r="P33" s="9">
        <v>29.020000000000003</v>
      </c>
      <c r="Q33" s="8">
        <v>20.560000000000002</v>
      </c>
      <c r="R33" s="9">
        <v>31</v>
      </c>
      <c r="S33" s="8">
        <v>21.98</v>
      </c>
      <c r="T33" s="9">
        <v>18.89</v>
      </c>
      <c r="U33" s="8">
        <v>1.3</v>
      </c>
      <c r="V33" s="9">
        <v>0</v>
      </c>
      <c r="W33" s="8"/>
      <c r="X33" s="9"/>
      <c r="Y33" s="8"/>
      <c r="Z33" s="9"/>
      <c r="AA33" s="8"/>
      <c r="AB33" s="9"/>
      <c r="AC33" s="8"/>
      <c r="AD33" s="9"/>
      <c r="AE33" s="8">
        <v>6.61</v>
      </c>
      <c r="AF33" s="9"/>
      <c r="AG33" s="8">
        <v>30.630000000000003</v>
      </c>
      <c r="AH33" s="9"/>
      <c r="AI33" s="8">
        <v>43.24</v>
      </c>
      <c r="AJ33" s="9"/>
    </row>
    <row r="34" spans="1:36" ht="15" x14ac:dyDescent="0.25">
      <c r="A34" s="1" t="s">
        <v>687</v>
      </c>
      <c r="B34" s="1" t="s">
        <v>686</v>
      </c>
      <c r="C34" s="1" t="str">
        <f t="shared" si="1"/>
        <v>F0336-U0844</v>
      </c>
      <c r="D34" s="1">
        <v>3870</v>
      </c>
      <c r="E34" s="1" t="s">
        <v>1094</v>
      </c>
      <c r="F34" s="1" t="s">
        <v>1112</v>
      </c>
      <c r="G34" s="1" t="s">
        <v>1199</v>
      </c>
      <c r="H34" s="1" t="s">
        <v>0</v>
      </c>
      <c r="I34" s="1" t="s">
        <v>0</v>
      </c>
      <c r="J34" s="1" t="s">
        <v>1130</v>
      </c>
      <c r="K34" s="2">
        <v>3</v>
      </c>
      <c r="L34" s="2">
        <v>3872</v>
      </c>
      <c r="M34" s="8">
        <v>57.540000000000006</v>
      </c>
      <c r="N34" s="9">
        <v>84.820000000000007</v>
      </c>
      <c r="O34" s="8">
        <v>67.98</v>
      </c>
      <c r="P34" s="9">
        <v>53.900000000000006</v>
      </c>
      <c r="Q34" s="8">
        <v>45.230000000000004</v>
      </c>
      <c r="R34" s="9">
        <v>54.760000000000005</v>
      </c>
      <c r="S34" s="8">
        <v>47.11</v>
      </c>
      <c r="T34" s="9">
        <v>31.48</v>
      </c>
      <c r="U34" s="8">
        <v>5.2</v>
      </c>
      <c r="V34" s="9">
        <v>1.5</v>
      </c>
      <c r="W34" s="8"/>
      <c r="X34" s="9"/>
      <c r="Y34" s="8"/>
      <c r="Z34" s="9"/>
      <c r="AA34" s="8"/>
      <c r="AB34" s="9"/>
      <c r="AC34" s="8"/>
      <c r="AD34" s="9"/>
      <c r="AE34" s="8">
        <v>15.42</v>
      </c>
      <c r="AF34" s="9"/>
      <c r="AG34" s="8">
        <v>62.32</v>
      </c>
      <c r="AH34" s="9"/>
      <c r="AI34" s="8">
        <v>64.86</v>
      </c>
      <c r="AJ34" s="9"/>
    </row>
    <row r="35" spans="1:36" ht="15" x14ac:dyDescent="0.25">
      <c r="A35" s="1" t="s">
        <v>941</v>
      </c>
      <c r="B35" s="1" t="s">
        <v>942</v>
      </c>
      <c r="C35" s="1" t="str">
        <f t="shared" si="1"/>
        <v>F0472-U0836</v>
      </c>
      <c r="D35" s="1">
        <v>456</v>
      </c>
      <c r="E35" s="1" t="s">
        <v>1095</v>
      </c>
      <c r="F35" s="1" t="s">
        <v>1118</v>
      </c>
      <c r="G35" s="1" t="s">
        <v>1199</v>
      </c>
      <c r="H35" s="1" t="s">
        <v>0</v>
      </c>
      <c r="I35" s="1" t="s">
        <v>0</v>
      </c>
      <c r="J35" s="1" t="s">
        <v>1130</v>
      </c>
      <c r="K35" s="2">
        <v>1</v>
      </c>
      <c r="L35" s="2">
        <v>456</v>
      </c>
      <c r="M35" s="8"/>
      <c r="N35" s="9">
        <v>4.75</v>
      </c>
      <c r="O35" s="8"/>
      <c r="P35" s="9">
        <v>3.1300000000000003</v>
      </c>
      <c r="Q35" s="8"/>
      <c r="R35" s="9">
        <v>2.81</v>
      </c>
      <c r="S35" s="8"/>
      <c r="T35" s="9">
        <v>0.13</v>
      </c>
      <c r="U35" s="8"/>
      <c r="V35" s="9">
        <v>3.2399999999999998E-2</v>
      </c>
      <c r="W35" s="8"/>
      <c r="X35" s="9"/>
      <c r="Y35" s="8"/>
      <c r="Z35" s="9"/>
      <c r="AA35" s="8"/>
      <c r="AB35" s="9">
        <v>0</v>
      </c>
      <c r="AC35" s="8"/>
      <c r="AD35" s="9">
        <v>0</v>
      </c>
      <c r="AE35" s="8"/>
      <c r="AF35" s="9"/>
      <c r="AG35" s="8">
        <v>0.54</v>
      </c>
      <c r="AH35" s="9"/>
      <c r="AI35" s="8">
        <v>3.2800000000000002</v>
      </c>
      <c r="AJ35" s="9"/>
    </row>
    <row r="36" spans="1:36" ht="15" x14ac:dyDescent="0.25">
      <c r="A36" s="1" t="s">
        <v>502</v>
      </c>
      <c r="B36" s="1" t="s">
        <v>503</v>
      </c>
      <c r="C36" s="1" t="str">
        <f t="shared" si="1"/>
        <v>F0242-U0242</v>
      </c>
      <c r="D36" s="1">
        <v>205</v>
      </c>
      <c r="E36" s="1" t="s">
        <v>1106</v>
      </c>
      <c r="F36" s="1" t="s">
        <v>1119</v>
      </c>
      <c r="G36" s="1" t="s">
        <v>1198</v>
      </c>
      <c r="H36" s="1" t="s">
        <v>1123</v>
      </c>
      <c r="I36" s="1" t="s">
        <v>1126</v>
      </c>
      <c r="J36" s="1" t="s">
        <v>1130</v>
      </c>
      <c r="K36" s="2">
        <v>93</v>
      </c>
      <c r="L36" s="2">
        <v>13604</v>
      </c>
      <c r="M36" s="8">
        <v>3.0100000000000002</v>
      </c>
      <c r="N36" s="9">
        <v>3.0100000000000002</v>
      </c>
      <c r="O36" s="8">
        <v>3.0100000000000002</v>
      </c>
      <c r="P36" s="9">
        <v>3.0100000000000002</v>
      </c>
      <c r="Q36" s="8">
        <v>3.0100000000000002</v>
      </c>
      <c r="R36" s="9">
        <v>3.0100000000000002</v>
      </c>
      <c r="S36" s="8">
        <v>3.0100000000000002</v>
      </c>
      <c r="T36" s="9">
        <v>3.0100000000000002</v>
      </c>
      <c r="U36" s="8">
        <v>3.0100000000000002</v>
      </c>
      <c r="V36" s="9">
        <v>3.0100000000000002</v>
      </c>
      <c r="W36" s="8">
        <v>3.0100000000000002</v>
      </c>
      <c r="X36" s="9">
        <v>3.0100000000000002</v>
      </c>
      <c r="Y36" s="8">
        <v>3.0100000000000002</v>
      </c>
      <c r="Z36" s="9">
        <v>3.0100000000000002</v>
      </c>
      <c r="AA36" s="8">
        <v>3.0100000000000002</v>
      </c>
      <c r="AB36" s="9">
        <v>3.0100000000000002</v>
      </c>
      <c r="AC36" s="8">
        <v>3.0100000000000002</v>
      </c>
      <c r="AD36" s="9">
        <v>3.0100000000000002</v>
      </c>
      <c r="AE36" s="8">
        <v>3.0100000000000002</v>
      </c>
      <c r="AF36" s="9"/>
      <c r="AG36" s="8">
        <v>3.0100000000000002</v>
      </c>
      <c r="AH36" s="9"/>
      <c r="AI36" s="8">
        <v>33.770000000000003</v>
      </c>
      <c r="AJ36" s="9"/>
    </row>
    <row r="37" spans="1:36" ht="15" x14ac:dyDescent="0.25">
      <c r="A37" s="1" t="s">
        <v>504</v>
      </c>
      <c r="B37" s="1" t="s">
        <v>505</v>
      </c>
      <c r="C37" s="1" t="str">
        <f t="shared" si="1"/>
        <v>F0243-U0372</v>
      </c>
      <c r="D37" s="1">
        <v>203</v>
      </c>
      <c r="E37" s="1" t="s">
        <v>1106</v>
      </c>
      <c r="F37" s="1" t="s">
        <v>1119</v>
      </c>
      <c r="G37" s="1" t="s">
        <v>1198</v>
      </c>
      <c r="H37" s="1" t="s">
        <v>1123</v>
      </c>
      <c r="I37" s="1" t="s">
        <v>1126</v>
      </c>
      <c r="J37" s="1" t="s">
        <v>1130</v>
      </c>
      <c r="K37" s="2">
        <v>93</v>
      </c>
      <c r="L37" s="2">
        <v>13604</v>
      </c>
      <c r="M37" s="8">
        <v>2.98</v>
      </c>
      <c r="N37" s="9">
        <v>2.98</v>
      </c>
      <c r="O37" s="8">
        <v>2.98</v>
      </c>
      <c r="P37" s="9">
        <v>2.98</v>
      </c>
      <c r="Q37" s="8">
        <v>2.98</v>
      </c>
      <c r="R37" s="9">
        <v>2.98</v>
      </c>
      <c r="S37" s="8">
        <v>2.98</v>
      </c>
      <c r="T37" s="9">
        <v>2.98</v>
      </c>
      <c r="U37" s="8">
        <v>2.98</v>
      </c>
      <c r="V37" s="9">
        <v>2.98</v>
      </c>
      <c r="W37" s="8">
        <v>2.98</v>
      </c>
      <c r="X37" s="9">
        <v>2.98</v>
      </c>
      <c r="Y37" s="8">
        <v>2.98</v>
      </c>
      <c r="Z37" s="9">
        <v>2.98</v>
      </c>
      <c r="AA37" s="8">
        <v>2.98</v>
      </c>
      <c r="AB37" s="9">
        <v>2.98</v>
      </c>
      <c r="AC37" s="8">
        <v>2.98</v>
      </c>
      <c r="AD37" s="9">
        <v>2.98</v>
      </c>
      <c r="AE37" s="8">
        <v>2.98</v>
      </c>
      <c r="AF37" s="9"/>
      <c r="AG37" s="8">
        <v>2.98</v>
      </c>
      <c r="AH37" s="9"/>
      <c r="AI37" s="8">
        <v>7.74</v>
      </c>
      <c r="AJ37" s="9"/>
    </row>
    <row r="38" spans="1:36" ht="15" x14ac:dyDescent="0.25">
      <c r="A38" s="1" t="s">
        <v>506</v>
      </c>
      <c r="B38" s="1" t="s">
        <v>507</v>
      </c>
      <c r="C38" s="1" t="str">
        <f t="shared" si="1"/>
        <v>F0244-U1028</v>
      </c>
      <c r="D38" s="1">
        <v>205</v>
      </c>
      <c r="E38" s="1" t="s">
        <v>1106</v>
      </c>
      <c r="F38" s="1" t="s">
        <v>1119</v>
      </c>
      <c r="G38" s="1" t="s">
        <v>1198</v>
      </c>
      <c r="H38" s="1" t="s">
        <v>1123</v>
      </c>
      <c r="I38" s="1" t="s">
        <v>1126</v>
      </c>
      <c r="J38" s="1" t="s">
        <v>1130</v>
      </c>
      <c r="K38" s="2">
        <v>93</v>
      </c>
      <c r="L38" s="2">
        <v>13604</v>
      </c>
      <c r="M38" s="8">
        <v>3.0100000000000002</v>
      </c>
      <c r="N38" s="9">
        <v>3.0100000000000002</v>
      </c>
      <c r="O38" s="8">
        <v>3.0100000000000002</v>
      </c>
      <c r="P38" s="9">
        <v>3.0100000000000002</v>
      </c>
      <c r="Q38" s="8">
        <v>3.0100000000000002</v>
      </c>
      <c r="R38" s="9">
        <v>3.0100000000000002</v>
      </c>
      <c r="S38" s="8">
        <v>3.0100000000000002</v>
      </c>
      <c r="T38" s="9">
        <v>3.0100000000000002</v>
      </c>
      <c r="U38" s="8">
        <v>3.0100000000000002</v>
      </c>
      <c r="V38" s="9">
        <v>3.0100000000000002</v>
      </c>
      <c r="W38" s="8">
        <v>3.0100000000000002</v>
      </c>
      <c r="X38" s="9">
        <v>3.0100000000000002</v>
      </c>
      <c r="Y38" s="8">
        <v>3.0100000000000002</v>
      </c>
      <c r="Z38" s="9">
        <v>3.0100000000000002</v>
      </c>
      <c r="AA38" s="8">
        <v>3.0100000000000002</v>
      </c>
      <c r="AB38" s="9">
        <v>3.0100000000000002</v>
      </c>
      <c r="AC38" s="8">
        <v>3.0100000000000002</v>
      </c>
      <c r="AD38" s="9">
        <v>3.0100000000000002</v>
      </c>
      <c r="AE38" s="8">
        <v>3.0100000000000002</v>
      </c>
      <c r="AF38" s="9"/>
      <c r="AG38" s="8">
        <v>3.0100000000000002</v>
      </c>
      <c r="AH38" s="9"/>
      <c r="AI38" s="8">
        <v>10.46</v>
      </c>
      <c r="AJ38" s="9"/>
    </row>
    <row r="39" spans="1:36" ht="15" x14ac:dyDescent="0.25">
      <c r="A39" s="1" t="s">
        <v>508</v>
      </c>
      <c r="B39" s="1" t="s">
        <v>509</v>
      </c>
      <c r="C39" s="1" t="str">
        <f t="shared" si="1"/>
        <v>F0245-U1013</v>
      </c>
      <c r="D39" s="1">
        <v>203</v>
      </c>
      <c r="E39" s="1" t="s">
        <v>1106</v>
      </c>
      <c r="F39" s="1" t="s">
        <v>1119</v>
      </c>
      <c r="G39" s="1" t="s">
        <v>1198</v>
      </c>
      <c r="H39" s="1" t="s">
        <v>1123</v>
      </c>
      <c r="I39" s="1" t="s">
        <v>1126</v>
      </c>
      <c r="J39" s="1" t="s">
        <v>1130</v>
      </c>
      <c r="K39" s="2">
        <v>93</v>
      </c>
      <c r="L39" s="2">
        <v>13604</v>
      </c>
      <c r="M39" s="8">
        <v>2.98</v>
      </c>
      <c r="N39" s="9">
        <v>2.98</v>
      </c>
      <c r="O39" s="8">
        <v>2.98</v>
      </c>
      <c r="P39" s="9">
        <v>2.98</v>
      </c>
      <c r="Q39" s="8">
        <v>2.98</v>
      </c>
      <c r="R39" s="9">
        <v>2.98</v>
      </c>
      <c r="S39" s="8">
        <v>2.98</v>
      </c>
      <c r="T39" s="9">
        <v>2.98</v>
      </c>
      <c r="U39" s="8">
        <v>2.98</v>
      </c>
      <c r="V39" s="9">
        <v>2.98</v>
      </c>
      <c r="W39" s="8">
        <v>2.98</v>
      </c>
      <c r="X39" s="9">
        <v>2.98</v>
      </c>
      <c r="Y39" s="8">
        <v>2.98</v>
      </c>
      <c r="Z39" s="9">
        <v>2.98</v>
      </c>
      <c r="AA39" s="8">
        <v>2.98</v>
      </c>
      <c r="AB39" s="9">
        <v>2.98</v>
      </c>
      <c r="AC39" s="8">
        <v>2.98</v>
      </c>
      <c r="AD39" s="9">
        <v>2.98</v>
      </c>
      <c r="AE39" s="8">
        <v>2.98</v>
      </c>
      <c r="AF39" s="9"/>
      <c r="AG39" s="8">
        <v>2.98</v>
      </c>
      <c r="AH39" s="9"/>
      <c r="AI39" s="8">
        <v>33.440000000000005</v>
      </c>
      <c r="AJ39" s="9"/>
    </row>
    <row r="40" spans="1:36" ht="15" x14ac:dyDescent="0.25">
      <c r="A40" s="1" t="s">
        <v>510</v>
      </c>
      <c r="B40" s="1" t="s">
        <v>511</v>
      </c>
      <c r="C40" s="1" t="str">
        <f t="shared" si="1"/>
        <v>F0246-U0246</v>
      </c>
      <c r="D40" s="1">
        <v>205</v>
      </c>
      <c r="E40" s="1" t="s">
        <v>1106</v>
      </c>
      <c r="F40" s="1" t="s">
        <v>1119</v>
      </c>
      <c r="G40" s="1" t="s">
        <v>1198</v>
      </c>
      <c r="H40" s="1" t="s">
        <v>1123</v>
      </c>
      <c r="I40" s="1" t="s">
        <v>1126</v>
      </c>
      <c r="J40" s="1" t="s">
        <v>1130</v>
      </c>
      <c r="K40" s="2">
        <v>93</v>
      </c>
      <c r="L40" s="2">
        <v>13604</v>
      </c>
      <c r="M40" s="8">
        <v>3.0100000000000002</v>
      </c>
      <c r="N40" s="9">
        <v>3.0100000000000002</v>
      </c>
      <c r="O40" s="8">
        <v>3.0100000000000002</v>
      </c>
      <c r="P40" s="9">
        <v>3.0100000000000002</v>
      </c>
      <c r="Q40" s="8">
        <v>3.0100000000000002</v>
      </c>
      <c r="R40" s="9">
        <v>3.0100000000000002</v>
      </c>
      <c r="S40" s="8">
        <v>3.0100000000000002</v>
      </c>
      <c r="T40" s="9">
        <v>3.0100000000000002</v>
      </c>
      <c r="U40" s="8">
        <v>3.0100000000000002</v>
      </c>
      <c r="V40" s="9">
        <v>3.0100000000000002</v>
      </c>
      <c r="W40" s="8">
        <v>3.0100000000000002</v>
      </c>
      <c r="X40" s="9">
        <v>3.0100000000000002</v>
      </c>
      <c r="Y40" s="8">
        <v>3.0100000000000002</v>
      </c>
      <c r="Z40" s="9">
        <v>3.0100000000000002</v>
      </c>
      <c r="AA40" s="8">
        <v>3.0100000000000002</v>
      </c>
      <c r="AB40" s="9">
        <v>3.0100000000000002</v>
      </c>
      <c r="AC40" s="8">
        <v>3.0100000000000002</v>
      </c>
      <c r="AD40" s="9">
        <v>3.0100000000000002</v>
      </c>
      <c r="AE40" s="8">
        <v>3.0100000000000002</v>
      </c>
      <c r="AF40" s="9"/>
      <c r="AG40" s="8">
        <v>3.0100000000000002</v>
      </c>
      <c r="AH40" s="9"/>
      <c r="AI40" s="8">
        <v>26.950000000000003</v>
      </c>
      <c r="AJ40" s="9"/>
    </row>
    <row r="41" spans="1:36" ht="15" x14ac:dyDescent="0.25">
      <c r="A41" s="1" t="s">
        <v>512</v>
      </c>
      <c r="B41" s="1" t="s">
        <v>513</v>
      </c>
      <c r="C41" s="1" t="str">
        <f t="shared" si="1"/>
        <v>F0247-U0247</v>
      </c>
      <c r="D41" s="1">
        <v>203</v>
      </c>
      <c r="E41" s="1" t="s">
        <v>1106</v>
      </c>
      <c r="F41" s="1" t="s">
        <v>1119</v>
      </c>
      <c r="G41" s="1" t="s">
        <v>1198</v>
      </c>
      <c r="H41" s="1" t="s">
        <v>1123</v>
      </c>
      <c r="I41" s="1" t="s">
        <v>1126</v>
      </c>
      <c r="J41" s="1" t="s">
        <v>1130</v>
      </c>
      <c r="K41" s="2">
        <v>93</v>
      </c>
      <c r="L41" s="2">
        <v>13604</v>
      </c>
      <c r="M41" s="8">
        <v>2.98</v>
      </c>
      <c r="N41" s="9">
        <v>2.98</v>
      </c>
      <c r="O41" s="8">
        <v>2.98</v>
      </c>
      <c r="P41" s="9">
        <v>2.98</v>
      </c>
      <c r="Q41" s="8">
        <v>2.98</v>
      </c>
      <c r="R41" s="9">
        <v>2.98</v>
      </c>
      <c r="S41" s="8">
        <v>2.98</v>
      </c>
      <c r="T41" s="9">
        <v>2.98</v>
      </c>
      <c r="U41" s="8">
        <v>2.98</v>
      </c>
      <c r="V41" s="9">
        <v>2.98</v>
      </c>
      <c r="W41" s="8">
        <v>2.98</v>
      </c>
      <c r="X41" s="9">
        <v>2.98</v>
      </c>
      <c r="Y41" s="8">
        <v>2.98</v>
      </c>
      <c r="Z41" s="9">
        <v>2.98</v>
      </c>
      <c r="AA41" s="8">
        <v>2.98</v>
      </c>
      <c r="AB41" s="9">
        <v>2.98</v>
      </c>
      <c r="AC41" s="8">
        <v>2.98</v>
      </c>
      <c r="AD41" s="9">
        <v>2.98</v>
      </c>
      <c r="AE41" s="8">
        <v>2.98</v>
      </c>
      <c r="AF41" s="9"/>
      <c r="AG41" s="8">
        <v>2.98</v>
      </c>
      <c r="AH41" s="9"/>
      <c r="AI41" s="8">
        <v>22.12</v>
      </c>
      <c r="AJ41" s="9"/>
    </row>
    <row r="42" spans="1:36" ht="15" x14ac:dyDescent="0.25">
      <c r="A42" s="1" t="s">
        <v>514</v>
      </c>
      <c r="B42" s="1" t="s">
        <v>515</v>
      </c>
      <c r="C42" s="1" t="str">
        <f t="shared" si="1"/>
        <v>F0248-U0248</v>
      </c>
      <c r="D42" s="1">
        <v>42</v>
      </c>
      <c r="E42" s="1" t="s">
        <v>1106</v>
      </c>
      <c r="F42" s="1" t="s">
        <v>1119</v>
      </c>
      <c r="G42" s="1" t="s">
        <v>1198</v>
      </c>
      <c r="H42" s="1" t="s">
        <v>1123</v>
      </c>
      <c r="I42" s="1" t="s">
        <v>1126</v>
      </c>
      <c r="J42" s="1" t="s">
        <v>1130</v>
      </c>
      <c r="K42" s="2">
        <v>93</v>
      </c>
      <c r="L42" s="2">
        <v>13604</v>
      </c>
      <c r="M42" s="8">
        <v>0.62</v>
      </c>
      <c r="N42" s="9">
        <v>0.62</v>
      </c>
      <c r="O42" s="8">
        <v>0.62</v>
      </c>
      <c r="P42" s="9">
        <v>0.62</v>
      </c>
      <c r="Q42" s="8">
        <v>0.62</v>
      </c>
      <c r="R42" s="9">
        <v>0.62</v>
      </c>
      <c r="S42" s="8">
        <v>0.62</v>
      </c>
      <c r="T42" s="9">
        <v>0.62</v>
      </c>
      <c r="U42" s="8">
        <v>0.62</v>
      </c>
      <c r="V42" s="9">
        <v>0.62</v>
      </c>
      <c r="W42" s="8">
        <v>0.62</v>
      </c>
      <c r="X42" s="9">
        <v>0.62</v>
      </c>
      <c r="Y42" s="8">
        <v>0.62</v>
      </c>
      <c r="Z42" s="9">
        <v>0.62</v>
      </c>
      <c r="AA42" s="8">
        <v>0.62</v>
      </c>
      <c r="AB42" s="9">
        <v>0.62</v>
      </c>
      <c r="AC42" s="8">
        <v>0.62</v>
      </c>
      <c r="AD42" s="9">
        <v>0.62</v>
      </c>
      <c r="AE42" s="8">
        <v>0.62</v>
      </c>
      <c r="AF42" s="9"/>
      <c r="AG42" s="8">
        <v>0.62</v>
      </c>
      <c r="AH42" s="9"/>
      <c r="AI42" s="8">
        <v>2.56</v>
      </c>
      <c r="AJ42" s="9"/>
    </row>
    <row r="43" spans="1:36" ht="15" x14ac:dyDescent="0.25">
      <c r="A43" s="1" t="s">
        <v>516</v>
      </c>
      <c r="B43" s="1" t="s">
        <v>517</v>
      </c>
      <c r="C43" s="1" t="str">
        <f t="shared" si="1"/>
        <v>F0249-U1064</v>
      </c>
      <c r="D43" s="1">
        <v>133</v>
      </c>
      <c r="E43" s="1" t="s">
        <v>1106</v>
      </c>
      <c r="F43" s="1" t="s">
        <v>1119</v>
      </c>
      <c r="G43" s="1" t="s">
        <v>1198</v>
      </c>
      <c r="H43" s="1" t="s">
        <v>1123</v>
      </c>
      <c r="I43" s="1" t="s">
        <v>1126</v>
      </c>
      <c r="J43" s="1" t="s">
        <v>1130</v>
      </c>
      <c r="K43" s="2">
        <v>93</v>
      </c>
      <c r="L43" s="2">
        <v>13604</v>
      </c>
      <c r="M43" s="8">
        <v>1.9500000000000002</v>
      </c>
      <c r="N43" s="9">
        <v>1.9500000000000002</v>
      </c>
      <c r="O43" s="8">
        <v>1.9500000000000002</v>
      </c>
      <c r="P43" s="9">
        <v>1.9500000000000002</v>
      </c>
      <c r="Q43" s="8">
        <v>1.9500000000000002</v>
      </c>
      <c r="R43" s="9">
        <v>1.9500000000000002</v>
      </c>
      <c r="S43" s="8">
        <v>1.9500000000000002</v>
      </c>
      <c r="T43" s="9">
        <v>1.9500000000000002</v>
      </c>
      <c r="U43" s="8">
        <v>1.9500000000000002</v>
      </c>
      <c r="V43" s="9">
        <v>1.9500000000000002</v>
      </c>
      <c r="W43" s="8">
        <v>1.9500000000000002</v>
      </c>
      <c r="X43" s="9">
        <v>1.9500000000000002</v>
      </c>
      <c r="Y43" s="8">
        <v>1.9500000000000002</v>
      </c>
      <c r="Z43" s="9">
        <v>1.9500000000000002</v>
      </c>
      <c r="AA43" s="8">
        <v>1.9500000000000002</v>
      </c>
      <c r="AB43" s="9">
        <v>1.9500000000000002</v>
      </c>
      <c r="AC43" s="8">
        <v>1.9500000000000002</v>
      </c>
      <c r="AD43" s="9">
        <v>1.9500000000000002</v>
      </c>
      <c r="AE43" s="8">
        <v>1.9500000000000002</v>
      </c>
      <c r="AF43" s="9"/>
      <c r="AG43" s="8">
        <v>1.9500000000000002</v>
      </c>
      <c r="AH43" s="9"/>
      <c r="AI43" s="8">
        <v>3.75</v>
      </c>
      <c r="AJ43" s="9"/>
    </row>
    <row r="44" spans="1:36" ht="15" x14ac:dyDescent="0.25">
      <c r="A44" s="1" t="s">
        <v>518</v>
      </c>
      <c r="B44" s="1" t="s">
        <v>519</v>
      </c>
      <c r="C44" s="1" t="str">
        <f t="shared" si="1"/>
        <v>F0250-U0250</v>
      </c>
      <c r="D44" s="1">
        <v>147</v>
      </c>
      <c r="E44" s="1" t="s">
        <v>1106</v>
      </c>
      <c r="F44" s="1" t="s">
        <v>1119</v>
      </c>
      <c r="G44" s="1" t="s">
        <v>1198</v>
      </c>
      <c r="H44" s="1" t="s">
        <v>1123</v>
      </c>
      <c r="I44" s="1" t="s">
        <v>1126</v>
      </c>
      <c r="J44" s="1" t="s">
        <v>1130</v>
      </c>
      <c r="K44" s="2">
        <v>93</v>
      </c>
      <c r="L44" s="2">
        <v>13604</v>
      </c>
      <c r="M44" s="8">
        <v>2.16</v>
      </c>
      <c r="N44" s="9">
        <v>2.16</v>
      </c>
      <c r="O44" s="8">
        <v>2.16</v>
      </c>
      <c r="P44" s="9">
        <v>2.16</v>
      </c>
      <c r="Q44" s="8">
        <v>2.16</v>
      </c>
      <c r="R44" s="9">
        <v>2.16</v>
      </c>
      <c r="S44" s="8">
        <v>2.16</v>
      </c>
      <c r="T44" s="9">
        <v>2.16</v>
      </c>
      <c r="U44" s="8">
        <v>2.16</v>
      </c>
      <c r="V44" s="9">
        <v>2.16</v>
      </c>
      <c r="W44" s="8">
        <v>2.16</v>
      </c>
      <c r="X44" s="9">
        <v>2.16</v>
      </c>
      <c r="Y44" s="8">
        <v>2.16</v>
      </c>
      <c r="Z44" s="9">
        <v>2.16</v>
      </c>
      <c r="AA44" s="8">
        <v>2.16</v>
      </c>
      <c r="AB44" s="9">
        <v>2.16</v>
      </c>
      <c r="AC44" s="8">
        <v>2.16</v>
      </c>
      <c r="AD44" s="9">
        <v>2.16</v>
      </c>
      <c r="AE44" s="8">
        <v>2.16</v>
      </c>
      <c r="AF44" s="9"/>
      <c r="AG44" s="8">
        <v>2.16</v>
      </c>
      <c r="AH44" s="9"/>
      <c r="AI44" s="8">
        <v>12.15</v>
      </c>
      <c r="AJ44" s="9"/>
    </row>
    <row r="45" spans="1:36" ht="15" x14ac:dyDescent="0.25">
      <c r="A45" s="1" t="s">
        <v>520</v>
      </c>
      <c r="B45" s="1" t="s">
        <v>521</v>
      </c>
      <c r="C45" s="1" t="str">
        <f t="shared" si="1"/>
        <v>F0251-U0755</v>
      </c>
      <c r="D45" s="1">
        <v>147</v>
      </c>
      <c r="E45" s="1" t="s">
        <v>1106</v>
      </c>
      <c r="F45" s="1" t="s">
        <v>1119</v>
      </c>
      <c r="G45" s="1" t="s">
        <v>1198</v>
      </c>
      <c r="H45" s="1" t="s">
        <v>1123</v>
      </c>
      <c r="I45" s="1" t="s">
        <v>1126</v>
      </c>
      <c r="J45" s="1" t="s">
        <v>1130</v>
      </c>
      <c r="K45" s="2">
        <v>93</v>
      </c>
      <c r="L45" s="2">
        <v>13604</v>
      </c>
      <c r="M45" s="8">
        <v>2.16</v>
      </c>
      <c r="N45" s="9">
        <v>2.16</v>
      </c>
      <c r="O45" s="8">
        <v>2.16</v>
      </c>
      <c r="P45" s="9">
        <v>2.16</v>
      </c>
      <c r="Q45" s="8">
        <v>2.16</v>
      </c>
      <c r="R45" s="9">
        <v>2.16</v>
      </c>
      <c r="S45" s="8">
        <v>2.16</v>
      </c>
      <c r="T45" s="9">
        <v>2.16</v>
      </c>
      <c r="U45" s="8">
        <v>2.16</v>
      </c>
      <c r="V45" s="9">
        <v>2.16</v>
      </c>
      <c r="W45" s="8">
        <v>2.16</v>
      </c>
      <c r="X45" s="9">
        <v>2.16</v>
      </c>
      <c r="Y45" s="8">
        <v>2.16</v>
      </c>
      <c r="Z45" s="9">
        <v>2.16</v>
      </c>
      <c r="AA45" s="8">
        <v>2.16</v>
      </c>
      <c r="AB45" s="9">
        <v>2.16</v>
      </c>
      <c r="AC45" s="8">
        <v>2.16</v>
      </c>
      <c r="AD45" s="9">
        <v>2.16</v>
      </c>
      <c r="AE45" s="8">
        <v>2.16</v>
      </c>
      <c r="AF45" s="9"/>
      <c r="AG45" s="8">
        <v>2.16</v>
      </c>
      <c r="AH45" s="9"/>
      <c r="AI45" s="8">
        <v>5.0600000000000005</v>
      </c>
      <c r="AJ45" s="9"/>
    </row>
    <row r="46" spans="1:36" ht="15" x14ac:dyDescent="0.25">
      <c r="A46" s="1" t="s">
        <v>522</v>
      </c>
      <c r="B46" s="1" t="s">
        <v>523</v>
      </c>
      <c r="C46" s="1" t="str">
        <f t="shared" si="1"/>
        <v>F0252-U0932</v>
      </c>
      <c r="D46" s="1">
        <v>133</v>
      </c>
      <c r="E46" s="1" t="s">
        <v>1106</v>
      </c>
      <c r="F46" s="1" t="s">
        <v>1119</v>
      </c>
      <c r="G46" s="1" t="s">
        <v>1198</v>
      </c>
      <c r="H46" s="1" t="s">
        <v>1123</v>
      </c>
      <c r="I46" s="1" t="s">
        <v>1126</v>
      </c>
      <c r="J46" s="1" t="s">
        <v>1130</v>
      </c>
      <c r="K46" s="2">
        <v>93</v>
      </c>
      <c r="L46" s="2">
        <v>13604</v>
      </c>
      <c r="M46" s="8">
        <v>0.59000000000000008</v>
      </c>
      <c r="N46" s="9">
        <v>0.59000000000000008</v>
      </c>
      <c r="O46" s="8">
        <v>0.59000000000000008</v>
      </c>
      <c r="P46" s="9">
        <v>0.59000000000000008</v>
      </c>
      <c r="Q46" s="8">
        <v>0.59000000000000008</v>
      </c>
      <c r="R46" s="9">
        <v>0.59000000000000008</v>
      </c>
      <c r="S46" s="8">
        <v>0.59000000000000008</v>
      </c>
      <c r="T46" s="9">
        <v>0.59000000000000008</v>
      </c>
      <c r="U46" s="8">
        <v>0.59000000000000008</v>
      </c>
      <c r="V46" s="9">
        <v>0.59000000000000008</v>
      </c>
      <c r="W46" s="8">
        <v>0.59000000000000008</v>
      </c>
      <c r="X46" s="9">
        <v>0.59000000000000008</v>
      </c>
      <c r="Y46" s="8">
        <v>0.59000000000000008</v>
      </c>
      <c r="Z46" s="9">
        <v>0.59000000000000008</v>
      </c>
      <c r="AA46" s="8">
        <v>0.59000000000000008</v>
      </c>
      <c r="AB46" s="9">
        <v>0.59000000000000008</v>
      </c>
      <c r="AC46" s="8">
        <v>0.59000000000000008</v>
      </c>
      <c r="AD46" s="9">
        <v>0.59000000000000008</v>
      </c>
      <c r="AE46" s="8">
        <v>0.59000000000000008</v>
      </c>
      <c r="AF46" s="9"/>
      <c r="AG46" s="8">
        <v>0.59000000000000008</v>
      </c>
      <c r="AH46" s="9"/>
      <c r="AI46" s="8">
        <v>3.23</v>
      </c>
      <c r="AJ46" s="9"/>
    </row>
    <row r="47" spans="1:36" ht="15" x14ac:dyDescent="0.25">
      <c r="A47" s="1" t="s">
        <v>524</v>
      </c>
      <c r="B47" s="1" t="s">
        <v>525</v>
      </c>
      <c r="C47" s="1" t="str">
        <f t="shared" si="1"/>
        <v>F0253-U0848</v>
      </c>
      <c r="D47" s="1">
        <v>133</v>
      </c>
      <c r="E47" s="1" t="s">
        <v>1106</v>
      </c>
      <c r="F47" s="1" t="s">
        <v>1119</v>
      </c>
      <c r="G47" s="1" t="s">
        <v>1198</v>
      </c>
      <c r="H47" s="1" t="s">
        <v>1123</v>
      </c>
      <c r="I47" s="1" t="s">
        <v>1126</v>
      </c>
      <c r="J47" s="1" t="s">
        <v>1130</v>
      </c>
      <c r="K47" s="2">
        <v>93</v>
      </c>
      <c r="L47" s="2">
        <v>13604</v>
      </c>
      <c r="M47" s="8">
        <v>1.9500000000000002</v>
      </c>
      <c r="N47" s="9">
        <v>1.9500000000000002</v>
      </c>
      <c r="O47" s="8">
        <v>1.9500000000000002</v>
      </c>
      <c r="P47" s="9">
        <v>1.9500000000000002</v>
      </c>
      <c r="Q47" s="8">
        <v>1.9500000000000002</v>
      </c>
      <c r="R47" s="9">
        <v>1.9500000000000002</v>
      </c>
      <c r="S47" s="8">
        <v>1.9500000000000002</v>
      </c>
      <c r="T47" s="9">
        <v>1.9500000000000002</v>
      </c>
      <c r="U47" s="8">
        <v>1.9500000000000002</v>
      </c>
      <c r="V47" s="9">
        <v>1.9500000000000002</v>
      </c>
      <c r="W47" s="8">
        <v>1.9500000000000002</v>
      </c>
      <c r="X47" s="9">
        <v>1.9500000000000002</v>
      </c>
      <c r="Y47" s="8">
        <v>1.9500000000000002</v>
      </c>
      <c r="Z47" s="9">
        <v>1.9500000000000002</v>
      </c>
      <c r="AA47" s="8">
        <v>1.9500000000000002</v>
      </c>
      <c r="AB47" s="9">
        <v>1.9500000000000002</v>
      </c>
      <c r="AC47" s="8">
        <v>1.9500000000000002</v>
      </c>
      <c r="AD47" s="9">
        <v>1.9500000000000002</v>
      </c>
      <c r="AE47" s="8">
        <v>1.9500000000000002</v>
      </c>
      <c r="AF47" s="9"/>
      <c r="AG47" s="8">
        <v>1.9500000000000002</v>
      </c>
      <c r="AH47" s="9"/>
      <c r="AI47" s="8">
        <v>10.040000000000001</v>
      </c>
      <c r="AJ47" s="9"/>
    </row>
    <row r="48" spans="1:36" ht="15" x14ac:dyDescent="0.25">
      <c r="A48" s="1" t="s">
        <v>526</v>
      </c>
      <c r="B48" s="1" t="s">
        <v>527</v>
      </c>
      <c r="C48" s="1" t="str">
        <f t="shared" si="1"/>
        <v>F0254-U0254</v>
      </c>
      <c r="D48" s="1">
        <v>147</v>
      </c>
      <c r="E48" s="1" t="s">
        <v>1106</v>
      </c>
      <c r="F48" s="1" t="s">
        <v>1119</v>
      </c>
      <c r="G48" s="1" t="s">
        <v>1198</v>
      </c>
      <c r="H48" s="1" t="s">
        <v>1123</v>
      </c>
      <c r="I48" s="1" t="s">
        <v>1126</v>
      </c>
      <c r="J48" s="1" t="s">
        <v>1130</v>
      </c>
      <c r="K48" s="2">
        <v>93</v>
      </c>
      <c r="L48" s="2">
        <v>13604</v>
      </c>
      <c r="M48" s="8">
        <v>2.16</v>
      </c>
      <c r="N48" s="9">
        <v>2.16</v>
      </c>
      <c r="O48" s="8">
        <v>2.16</v>
      </c>
      <c r="P48" s="9">
        <v>2.16</v>
      </c>
      <c r="Q48" s="8">
        <v>2.16</v>
      </c>
      <c r="R48" s="9">
        <v>2.16</v>
      </c>
      <c r="S48" s="8">
        <v>2.16</v>
      </c>
      <c r="T48" s="9">
        <v>2.16</v>
      </c>
      <c r="U48" s="8">
        <v>2.16</v>
      </c>
      <c r="V48" s="9">
        <v>2.16</v>
      </c>
      <c r="W48" s="8">
        <v>2.16</v>
      </c>
      <c r="X48" s="9">
        <v>2.16</v>
      </c>
      <c r="Y48" s="8">
        <v>2.16</v>
      </c>
      <c r="Z48" s="9">
        <v>2.16</v>
      </c>
      <c r="AA48" s="8">
        <v>2.16</v>
      </c>
      <c r="AB48" s="9">
        <v>2.16</v>
      </c>
      <c r="AC48" s="8">
        <v>2.16</v>
      </c>
      <c r="AD48" s="9">
        <v>2.16</v>
      </c>
      <c r="AE48" s="8">
        <v>2.16</v>
      </c>
      <c r="AF48" s="9"/>
      <c r="AG48" s="8">
        <v>2.16</v>
      </c>
      <c r="AH48" s="9"/>
      <c r="AI48" s="8">
        <v>3.6</v>
      </c>
      <c r="AJ48" s="9"/>
    </row>
    <row r="49" spans="1:36" ht="15" x14ac:dyDescent="0.25">
      <c r="A49" s="1" t="s">
        <v>528</v>
      </c>
      <c r="B49" s="1" t="s">
        <v>529</v>
      </c>
      <c r="C49" s="1" t="str">
        <f t="shared" si="1"/>
        <v>F0255-U0255</v>
      </c>
      <c r="D49" s="1">
        <v>147</v>
      </c>
      <c r="E49" s="1" t="s">
        <v>1106</v>
      </c>
      <c r="F49" s="1" t="s">
        <v>1119</v>
      </c>
      <c r="G49" s="1" t="s">
        <v>1198</v>
      </c>
      <c r="H49" s="1" t="s">
        <v>1123</v>
      </c>
      <c r="I49" s="1" t="s">
        <v>1126</v>
      </c>
      <c r="J49" s="1" t="s">
        <v>1130</v>
      </c>
      <c r="K49" s="2">
        <v>93</v>
      </c>
      <c r="L49" s="2">
        <v>13604</v>
      </c>
      <c r="M49" s="8">
        <v>2.16</v>
      </c>
      <c r="N49" s="9">
        <v>2.16</v>
      </c>
      <c r="O49" s="8">
        <v>2.16</v>
      </c>
      <c r="P49" s="9">
        <v>2.16</v>
      </c>
      <c r="Q49" s="8">
        <v>2.16</v>
      </c>
      <c r="R49" s="9">
        <v>2.16</v>
      </c>
      <c r="S49" s="8">
        <v>2.16</v>
      </c>
      <c r="T49" s="9">
        <v>2.16</v>
      </c>
      <c r="U49" s="8">
        <v>2.16</v>
      </c>
      <c r="V49" s="9">
        <v>2.16</v>
      </c>
      <c r="W49" s="8">
        <v>2.16</v>
      </c>
      <c r="X49" s="9">
        <v>2.16</v>
      </c>
      <c r="Y49" s="8">
        <v>2.16</v>
      </c>
      <c r="Z49" s="9">
        <v>2.16</v>
      </c>
      <c r="AA49" s="8">
        <v>2.16</v>
      </c>
      <c r="AB49" s="9">
        <v>2.16</v>
      </c>
      <c r="AC49" s="8">
        <v>2.16</v>
      </c>
      <c r="AD49" s="9">
        <v>2.16</v>
      </c>
      <c r="AE49" s="8">
        <v>2.16</v>
      </c>
      <c r="AF49" s="9"/>
      <c r="AG49" s="8">
        <v>2.16</v>
      </c>
      <c r="AH49" s="9"/>
      <c r="AI49" s="8">
        <v>3.54</v>
      </c>
      <c r="AJ49" s="9"/>
    </row>
    <row r="50" spans="1:36" ht="15" x14ac:dyDescent="0.25">
      <c r="A50" s="1" t="s">
        <v>530</v>
      </c>
      <c r="B50" s="1" t="s">
        <v>531</v>
      </c>
      <c r="C50" s="1" t="str">
        <f t="shared" si="1"/>
        <v>F0256-U0256</v>
      </c>
      <c r="D50" s="1">
        <v>133</v>
      </c>
      <c r="E50" s="1" t="s">
        <v>1106</v>
      </c>
      <c r="F50" s="1" t="s">
        <v>1119</v>
      </c>
      <c r="G50" s="1" t="s">
        <v>1198</v>
      </c>
      <c r="H50" s="1" t="s">
        <v>1123</v>
      </c>
      <c r="I50" s="1" t="s">
        <v>1126</v>
      </c>
      <c r="J50" s="1" t="s">
        <v>1130</v>
      </c>
      <c r="K50" s="2">
        <v>93</v>
      </c>
      <c r="L50" s="2">
        <v>13604</v>
      </c>
      <c r="M50" s="8">
        <v>1.9500000000000002</v>
      </c>
      <c r="N50" s="9">
        <v>1.9500000000000002</v>
      </c>
      <c r="O50" s="8">
        <v>1.9500000000000002</v>
      </c>
      <c r="P50" s="9">
        <v>1.9500000000000002</v>
      </c>
      <c r="Q50" s="8">
        <v>1.9500000000000002</v>
      </c>
      <c r="R50" s="9">
        <v>1.9500000000000002</v>
      </c>
      <c r="S50" s="8">
        <v>1.9500000000000002</v>
      </c>
      <c r="T50" s="9">
        <v>1.9500000000000002</v>
      </c>
      <c r="U50" s="8">
        <v>1.9500000000000002</v>
      </c>
      <c r="V50" s="9">
        <v>1.9500000000000002</v>
      </c>
      <c r="W50" s="8">
        <v>1.9500000000000002</v>
      </c>
      <c r="X50" s="9">
        <v>1.9500000000000002</v>
      </c>
      <c r="Y50" s="8">
        <v>1.9500000000000002</v>
      </c>
      <c r="Z50" s="9">
        <v>1.9500000000000002</v>
      </c>
      <c r="AA50" s="8">
        <v>1.9500000000000002</v>
      </c>
      <c r="AB50" s="9">
        <v>1.9500000000000002</v>
      </c>
      <c r="AC50" s="8">
        <v>1.9500000000000002</v>
      </c>
      <c r="AD50" s="9">
        <v>1.9500000000000002</v>
      </c>
      <c r="AE50" s="8">
        <v>1.9500000000000002</v>
      </c>
      <c r="AF50" s="9"/>
      <c r="AG50" s="8">
        <v>1.9500000000000002</v>
      </c>
      <c r="AH50" s="9"/>
      <c r="AI50" s="8">
        <v>21.91</v>
      </c>
      <c r="AJ50" s="9"/>
    </row>
    <row r="51" spans="1:36" ht="15" x14ac:dyDescent="0.25">
      <c r="A51" s="1" t="s">
        <v>534</v>
      </c>
      <c r="B51" s="1" t="s">
        <v>535</v>
      </c>
      <c r="C51" s="1" t="str">
        <f t="shared" si="1"/>
        <v>F0258-U0760</v>
      </c>
      <c r="D51" s="1">
        <v>147</v>
      </c>
      <c r="E51" s="1" t="s">
        <v>1106</v>
      </c>
      <c r="F51" s="1" t="s">
        <v>1119</v>
      </c>
      <c r="G51" s="1" t="s">
        <v>1198</v>
      </c>
      <c r="H51" s="1" t="s">
        <v>1123</v>
      </c>
      <c r="I51" s="1" t="s">
        <v>1126</v>
      </c>
      <c r="J51" s="1" t="s">
        <v>1130</v>
      </c>
      <c r="K51" s="2">
        <v>93</v>
      </c>
      <c r="L51" s="2">
        <v>13604</v>
      </c>
      <c r="M51" s="8">
        <v>2.16</v>
      </c>
      <c r="N51" s="9">
        <v>2.16</v>
      </c>
      <c r="O51" s="8">
        <v>2.16</v>
      </c>
      <c r="P51" s="9">
        <v>2.16</v>
      </c>
      <c r="Q51" s="8">
        <v>2.16</v>
      </c>
      <c r="R51" s="9">
        <v>2.16</v>
      </c>
      <c r="S51" s="8">
        <v>2.16</v>
      </c>
      <c r="T51" s="9">
        <v>2.16</v>
      </c>
      <c r="U51" s="8">
        <v>2.16</v>
      </c>
      <c r="V51" s="9">
        <v>2.16</v>
      </c>
      <c r="W51" s="8">
        <v>2.16</v>
      </c>
      <c r="X51" s="9">
        <v>2.16</v>
      </c>
      <c r="Y51" s="8">
        <v>2.16</v>
      </c>
      <c r="Z51" s="9">
        <v>2.16</v>
      </c>
      <c r="AA51" s="8">
        <v>2.16</v>
      </c>
      <c r="AB51" s="9">
        <v>2.16</v>
      </c>
      <c r="AC51" s="8">
        <v>2.16</v>
      </c>
      <c r="AD51" s="9">
        <v>2.16</v>
      </c>
      <c r="AE51" s="8">
        <v>2.16</v>
      </c>
      <c r="AF51" s="9"/>
      <c r="AG51" s="8">
        <v>2.16</v>
      </c>
      <c r="AH51" s="9"/>
      <c r="AI51" s="8">
        <v>10.74</v>
      </c>
      <c r="AJ51" s="9"/>
    </row>
    <row r="52" spans="1:36" ht="15" x14ac:dyDescent="0.25">
      <c r="A52" s="1" t="s">
        <v>536</v>
      </c>
      <c r="B52" s="1" t="s">
        <v>537</v>
      </c>
      <c r="C52" s="1" t="str">
        <f t="shared" si="1"/>
        <v>F0259-U0259</v>
      </c>
      <c r="D52" s="1">
        <v>147</v>
      </c>
      <c r="E52" s="1" t="s">
        <v>1106</v>
      </c>
      <c r="F52" s="1" t="s">
        <v>1119</v>
      </c>
      <c r="G52" s="1" t="s">
        <v>1198</v>
      </c>
      <c r="H52" s="1" t="s">
        <v>1123</v>
      </c>
      <c r="I52" s="1" t="s">
        <v>1126</v>
      </c>
      <c r="J52" s="1" t="s">
        <v>1130</v>
      </c>
      <c r="K52" s="2">
        <v>93</v>
      </c>
      <c r="L52" s="2">
        <v>13604</v>
      </c>
      <c r="M52" s="8">
        <v>2.16</v>
      </c>
      <c r="N52" s="9">
        <v>2.16</v>
      </c>
      <c r="O52" s="8">
        <v>2.16</v>
      </c>
      <c r="P52" s="9">
        <v>2.16</v>
      </c>
      <c r="Q52" s="8">
        <v>2.16</v>
      </c>
      <c r="R52" s="9">
        <v>2.16</v>
      </c>
      <c r="S52" s="8">
        <v>2.16</v>
      </c>
      <c r="T52" s="9">
        <v>2.16</v>
      </c>
      <c r="U52" s="8">
        <v>2.16</v>
      </c>
      <c r="V52" s="9">
        <v>2.16</v>
      </c>
      <c r="W52" s="8">
        <v>2.16</v>
      </c>
      <c r="X52" s="9">
        <v>2.16</v>
      </c>
      <c r="Y52" s="8">
        <v>2.16</v>
      </c>
      <c r="Z52" s="9">
        <v>2.16</v>
      </c>
      <c r="AA52" s="8">
        <v>2.16</v>
      </c>
      <c r="AB52" s="9">
        <v>2.16</v>
      </c>
      <c r="AC52" s="8">
        <v>2.16</v>
      </c>
      <c r="AD52" s="9">
        <v>2.16</v>
      </c>
      <c r="AE52" s="8">
        <v>2.16</v>
      </c>
      <c r="AF52" s="9"/>
      <c r="AG52" s="8">
        <v>2.16</v>
      </c>
      <c r="AH52" s="9"/>
      <c r="AI52" s="8">
        <v>8.77</v>
      </c>
      <c r="AJ52" s="9"/>
    </row>
    <row r="53" spans="1:36" ht="15" x14ac:dyDescent="0.25">
      <c r="A53" s="1" t="s">
        <v>538</v>
      </c>
      <c r="B53" s="1" t="s">
        <v>539</v>
      </c>
      <c r="C53" s="1" t="str">
        <f t="shared" si="1"/>
        <v>F0260-U0260</v>
      </c>
      <c r="D53" s="1">
        <v>133</v>
      </c>
      <c r="E53" s="1" t="s">
        <v>1106</v>
      </c>
      <c r="F53" s="1" t="s">
        <v>1119</v>
      </c>
      <c r="G53" s="1" t="s">
        <v>1198</v>
      </c>
      <c r="H53" s="1" t="s">
        <v>1123</v>
      </c>
      <c r="I53" s="1" t="s">
        <v>1126</v>
      </c>
      <c r="J53" s="1" t="s">
        <v>1130</v>
      </c>
      <c r="K53" s="2">
        <v>93</v>
      </c>
      <c r="L53" s="2">
        <v>13604</v>
      </c>
      <c r="M53" s="8">
        <v>1.9500000000000002</v>
      </c>
      <c r="N53" s="9">
        <v>1.9500000000000002</v>
      </c>
      <c r="O53" s="8">
        <v>1.9500000000000002</v>
      </c>
      <c r="P53" s="9">
        <v>1.9500000000000002</v>
      </c>
      <c r="Q53" s="8">
        <v>1.9500000000000002</v>
      </c>
      <c r="R53" s="9">
        <v>1.9500000000000002</v>
      </c>
      <c r="S53" s="8">
        <v>1.9500000000000002</v>
      </c>
      <c r="T53" s="9">
        <v>1.9500000000000002</v>
      </c>
      <c r="U53" s="8">
        <v>1.9500000000000002</v>
      </c>
      <c r="V53" s="9">
        <v>1.9500000000000002</v>
      </c>
      <c r="W53" s="8">
        <v>1.9500000000000002</v>
      </c>
      <c r="X53" s="9">
        <v>1.9500000000000002</v>
      </c>
      <c r="Y53" s="8">
        <v>1.9500000000000002</v>
      </c>
      <c r="Z53" s="9">
        <v>1.9500000000000002</v>
      </c>
      <c r="AA53" s="8">
        <v>1.9500000000000002</v>
      </c>
      <c r="AB53" s="9">
        <v>1.9500000000000002</v>
      </c>
      <c r="AC53" s="8">
        <v>1.9500000000000002</v>
      </c>
      <c r="AD53" s="9">
        <v>1.9500000000000002</v>
      </c>
      <c r="AE53" s="8">
        <v>1.9500000000000002</v>
      </c>
      <c r="AF53" s="9"/>
      <c r="AG53" s="8">
        <v>1.9500000000000002</v>
      </c>
      <c r="AH53" s="9"/>
      <c r="AI53" s="8">
        <v>6.19</v>
      </c>
      <c r="AJ53" s="9"/>
    </row>
    <row r="54" spans="1:36" ht="15" x14ac:dyDescent="0.25">
      <c r="A54" s="1" t="s">
        <v>532</v>
      </c>
      <c r="B54" s="1" t="s">
        <v>533</v>
      </c>
      <c r="C54" s="1" t="str">
        <f t="shared" si="1"/>
        <v>F0257-U0257</v>
      </c>
      <c r="D54" s="1">
        <v>133</v>
      </c>
      <c r="E54" s="1" t="s">
        <v>1106</v>
      </c>
      <c r="F54" s="1" t="s">
        <v>1119</v>
      </c>
      <c r="G54" s="1" t="s">
        <v>1198</v>
      </c>
      <c r="H54" s="1" t="s">
        <v>1123</v>
      </c>
      <c r="I54" s="1" t="s">
        <v>1126</v>
      </c>
      <c r="J54" s="1" t="s">
        <v>1130</v>
      </c>
      <c r="K54" s="2">
        <v>93</v>
      </c>
      <c r="L54" s="2">
        <v>13604</v>
      </c>
      <c r="M54" s="8">
        <v>1.9500000000000002</v>
      </c>
      <c r="N54" s="9">
        <v>1.9500000000000002</v>
      </c>
      <c r="O54" s="8">
        <v>1.9500000000000002</v>
      </c>
      <c r="P54" s="9">
        <v>1.9500000000000002</v>
      </c>
      <c r="Q54" s="8">
        <v>1.9500000000000002</v>
      </c>
      <c r="R54" s="9">
        <v>1.9500000000000002</v>
      </c>
      <c r="S54" s="8">
        <v>1.9500000000000002</v>
      </c>
      <c r="T54" s="9">
        <v>1.9500000000000002</v>
      </c>
      <c r="U54" s="8">
        <v>1.9500000000000002</v>
      </c>
      <c r="V54" s="9">
        <v>1.9500000000000002</v>
      </c>
      <c r="W54" s="8">
        <v>1.9500000000000002</v>
      </c>
      <c r="X54" s="9">
        <v>1.9500000000000002</v>
      </c>
      <c r="Y54" s="8">
        <v>1.9500000000000002</v>
      </c>
      <c r="Z54" s="9">
        <v>1.9500000000000002</v>
      </c>
      <c r="AA54" s="8">
        <v>1.9500000000000002</v>
      </c>
      <c r="AB54" s="9">
        <v>1.9500000000000002</v>
      </c>
      <c r="AC54" s="8">
        <v>1.9500000000000002</v>
      </c>
      <c r="AD54" s="9">
        <v>1.9500000000000002</v>
      </c>
      <c r="AE54" s="8">
        <v>1.9500000000000002</v>
      </c>
      <c r="AF54" s="9"/>
      <c r="AG54" s="8">
        <v>1.9500000000000002</v>
      </c>
      <c r="AH54" s="9"/>
      <c r="AI54" s="8">
        <v>8.6900000000000013</v>
      </c>
      <c r="AJ54" s="9"/>
    </row>
    <row r="55" spans="1:36" ht="15" x14ac:dyDescent="0.25">
      <c r="A55" s="1" t="s">
        <v>540</v>
      </c>
      <c r="B55" s="1" t="s">
        <v>541</v>
      </c>
      <c r="C55" s="1" t="str">
        <f t="shared" si="1"/>
        <v>F0261-U0261</v>
      </c>
      <c r="D55" s="1">
        <v>133</v>
      </c>
      <c r="E55" s="1" t="s">
        <v>1106</v>
      </c>
      <c r="F55" s="1" t="s">
        <v>1119</v>
      </c>
      <c r="G55" s="1" t="s">
        <v>1198</v>
      </c>
      <c r="H55" s="1" t="s">
        <v>1123</v>
      </c>
      <c r="I55" s="1" t="s">
        <v>1126</v>
      </c>
      <c r="J55" s="1" t="s">
        <v>1130</v>
      </c>
      <c r="K55" s="2">
        <v>93</v>
      </c>
      <c r="L55" s="2">
        <v>13604</v>
      </c>
      <c r="M55" s="8">
        <v>1.9500000000000002</v>
      </c>
      <c r="N55" s="9">
        <v>1.9500000000000002</v>
      </c>
      <c r="O55" s="8">
        <v>1.9500000000000002</v>
      </c>
      <c r="P55" s="9">
        <v>1.9500000000000002</v>
      </c>
      <c r="Q55" s="8">
        <v>1.9500000000000002</v>
      </c>
      <c r="R55" s="9">
        <v>1.9500000000000002</v>
      </c>
      <c r="S55" s="8">
        <v>1.9500000000000002</v>
      </c>
      <c r="T55" s="9">
        <v>1.9500000000000002</v>
      </c>
      <c r="U55" s="8">
        <v>1.9500000000000002</v>
      </c>
      <c r="V55" s="9">
        <v>1.9500000000000002</v>
      </c>
      <c r="W55" s="8">
        <v>1.9500000000000002</v>
      </c>
      <c r="X55" s="9">
        <v>1.9500000000000002</v>
      </c>
      <c r="Y55" s="8">
        <v>1.9500000000000002</v>
      </c>
      <c r="Z55" s="9">
        <v>1.9500000000000002</v>
      </c>
      <c r="AA55" s="8">
        <v>1.9500000000000002</v>
      </c>
      <c r="AB55" s="9">
        <v>1.9500000000000002</v>
      </c>
      <c r="AC55" s="8">
        <v>1.9500000000000002</v>
      </c>
      <c r="AD55" s="9">
        <v>1.9500000000000002</v>
      </c>
      <c r="AE55" s="8">
        <v>1.9500000000000002</v>
      </c>
      <c r="AF55" s="9"/>
      <c r="AG55" s="8">
        <v>1.9500000000000002</v>
      </c>
      <c r="AH55" s="9"/>
      <c r="AI55" s="8">
        <v>8.620000000000001</v>
      </c>
      <c r="AJ55" s="9"/>
    </row>
    <row r="56" spans="1:36" ht="15" x14ac:dyDescent="0.25">
      <c r="A56" s="1" t="s">
        <v>542</v>
      </c>
      <c r="B56" s="1" t="s">
        <v>543</v>
      </c>
      <c r="C56" s="1" t="str">
        <f t="shared" si="1"/>
        <v>F0262-U0911</v>
      </c>
      <c r="D56" s="1">
        <v>147</v>
      </c>
      <c r="E56" s="1" t="s">
        <v>1106</v>
      </c>
      <c r="F56" s="1" t="s">
        <v>1119</v>
      </c>
      <c r="G56" s="1" t="s">
        <v>1198</v>
      </c>
      <c r="H56" s="1" t="s">
        <v>1123</v>
      </c>
      <c r="I56" s="1" t="s">
        <v>1126</v>
      </c>
      <c r="J56" s="1" t="s">
        <v>1130</v>
      </c>
      <c r="K56" s="2">
        <v>93</v>
      </c>
      <c r="L56" s="2">
        <v>13604</v>
      </c>
      <c r="M56" s="8">
        <v>2.16</v>
      </c>
      <c r="N56" s="9">
        <v>2.16</v>
      </c>
      <c r="O56" s="8">
        <v>2.16</v>
      </c>
      <c r="P56" s="9">
        <v>2.16</v>
      </c>
      <c r="Q56" s="8">
        <v>2.16</v>
      </c>
      <c r="R56" s="9">
        <v>2.16</v>
      </c>
      <c r="S56" s="8">
        <v>2.16</v>
      </c>
      <c r="T56" s="9">
        <v>2.16</v>
      </c>
      <c r="U56" s="8">
        <v>2.16</v>
      </c>
      <c r="V56" s="9">
        <v>2.16</v>
      </c>
      <c r="W56" s="8">
        <v>2.16</v>
      </c>
      <c r="X56" s="9">
        <v>2.16</v>
      </c>
      <c r="Y56" s="8">
        <v>2.16</v>
      </c>
      <c r="Z56" s="9">
        <v>2.16</v>
      </c>
      <c r="AA56" s="8">
        <v>2.16</v>
      </c>
      <c r="AB56" s="9">
        <v>2.16</v>
      </c>
      <c r="AC56" s="8">
        <v>2.16</v>
      </c>
      <c r="AD56" s="9">
        <v>2.16</v>
      </c>
      <c r="AE56" s="8">
        <v>2.16</v>
      </c>
      <c r="AF56" s="9"/>
      <c r="AG56" s="8">
        <v>2.16</v>
      </c>
      <c r="AH56" s="9"/>
      <c r="AI56" s="8">
        <v>23.64</v>
      </c>
      <c r="AJ56" s="9"/>
    </row>
    <row r="57" spans="1:36" ht="15" x14ac:dyDescent="0.25">
      <c r="A57" s="1" t="s">
        <v>544</v>
      </c>
      <c r="B57" s="1" t="s">
        <v>545</v>
      </c>
      <c r="C57" s="1" t="str">
        <f t="shared" si="1"/>
        <v>F0263-U0826</v>
      </c>
      <c r="D57" s="1">
        <v>139</v>
      </c>
      <c r="E57" s="1" t="s">
        <v>1106</v>
      </c>
      <c r="F57" s="1" t="s">
        <v>1119</v>
      </c>
      <c r="G57" s="1" t="s">
        <v>1198</v>
      </c>
      <c r="H57" s="1" t="s">
        <v>1123</v>
      </c>
      <c r="I57" s="1" t="s">
        <v>1126</v>
      </c>
      <c r="J57" s="1" t="s">
        <v>1130</v>
      </c>
      <c r="K57" s="2">
        <v>93</v>
      </c>
      <c r="L57" s="2">
        <v>13604</v>
      </c>
      <c r="M57" s="8">
        <v>2.04</v>
      </c>
      <c r="N57" s="9">
        <v>2.04</v>
      </c>
      <c r="O57" s="8">
        <v>2.04</v>
      </c>
      <c r="P57" s="9">
        <v>2.04</v>
      </c>
      <c r="Q57" s="8">
        <v>2.04</v>
      </c>
      <c r="R57" s="9">
        <v>2.04</v>
      </c>
      <c r="S57" s="8">
        <v>2.04</v>
      </c>
      <c r="T57" s="9">
        <v>2.04</v>
      </c>
      <c r="U57" s="8">
        <v>2.04</v>
      </c>
      <c r="V57" s="9">
        <v>2.04</v>
      </c>
      <c r="W57" s="8">
        <v>2.04</v>
      </c>
      <c r="X57" s="9">
        <v>2.04</v>
      </c>
      <c r="Y57" s="8">
        <v>2.04</v>
      </c>
      <c r="Z57" s="9">
        <v>2.04</v>
      </c>
      <c r="AA57" s="8">
        <v>2.04</v>
      </c>
      <c r="AB57" s="9">
        <v>2.04</v>
      </c>
      <c r="AC57" s="8">
        <v>2.04</v>
      </c>
      <c r="AD57" s="9">
        <v>2.04</v>
      </c>
      <c r="AE57" s="8">
        <v>2.04</v>
      </c>
      <c r="AF57" s="9"/>
      <c r="AG57" s="8">
        <v>2.04</v>
      </c>
      <c r="AH57" s="9"/>
      <c r="AI57" s="8">
        <v>19.11</v>
      </c>
      <c r="AJ57" s="9"/>
    </row>
    <row r="58" spans="1:36" ht="15" x14ac:dyDescent="0.25">
      <c r="A58" s="1" t="s">
        <v>546</v>
      </c>
      <c r="B58" s="1" t="s">
        <v>547</v>
      </c>
      <c r="C58" s="1" t="str">
        <f t="shared" si="1"/>
        <v>F0264-U0264</v>
      </c>
      <c r="D58" s="1">
        <v>133</v>
      </c>
      <c r="E58" s="1" t="s">
        <v>1106</v>
      </c>
      <c r="F58" s="1" t="s">
        <v>1119</v>
      </c>
      <c r="G58" s="1" t="s">
        <v>1198</v>
      </c>
      <c r="H58" s="1" t="s">
        <v>1123</v>
      </c>
      <c r="I58" s="1" t="s">
        <v>1126</v>
      </c>
      <c r="J58" s="1" t="s">
        <v>1130</v>
      </c>
      <c r="K58" s="2">
        <v>93</v>
      </c>
      <c r="L58" s="2">
        <v>13604</v>
      </c>
      <c r="M58" s="8">
        <v>1.9500000000000002</v>
      </c>
      <c r="N58" s="9">
        <v>1.9500000000000002</v>
      </c>
      <c r="O58" s="8">
        <v>1.9500000000000002</v>
      </c>
      <c r="P58" s="9">
        <v>1.9500000000000002</v>
      </c>
      <c r="Q58" s="8">
        <v>1.9500000000000002</v>
      </c>
      <c r="R58" s="9">
        <v>1.9500000000000002</v>
      </c>
      <c r="S58" s="8">
        <v>1.9500000000000002</v>
      </c>
      <c r="T58" s="9">
        <v>1.9500000000000002</v>
      </c>
      <c r="U58" s="8">
        <v>1.9500000000000002</v>
      </c>
      <c r="V58" s="9">
        <v>1.9500000000000002</v>
      </c>
      <c r="W58" s="8">
        <v>1.9500000000000002</v>
      </c>
      <c r="X58" s="9">
        <v>1.9500000000000002</v>
      </c>
      <c r="Y58" s="8">
        <v>1.9500000000000002</v>
      </c>
      <c r="Z58" s="9">
        <v>1.9500000000000002</v>
      </c>
      <c r="AA58" s="8">
        <v>1.9500000000000002</v>
      </c>
      <c r="AB58" s="9">
        <v>1.9500000000000002</v>
      </c>
      <c r="AC58" s="8">
        <v>1.9500000000000002</v>
      </c>
      <c r="AD58" s="9">
        <v>1.9500000000000002</v>
      </c>
      <c r="AE58" s="8">
        <v>1.9500000000000002</v>
      </c>
      <c r="AF58" s="9"/>
      <c r="AG58" s="8">
        <v>1.9500000000000002</v>
      </c>
      <c r="AH58" s="9"/>
      <c r="AI58" s="8">
        <v>7.16</v>
      </c>
      <c r="AJ58" s="9"/>
    </row>
    <row r="59" spans="1:36" ht="15" x14ac:dyDescent="0.25">
      <c r="A59" s="1" t="s">
        <v>551</v>
      </c>
      <c r="B59" s="1" t="s">
        <v>259</v>
      </c>
      <c r="C59" s="1" t="str">
        <f t="shared" si="1"/>
        <v>F0265-U0748</v>
      </c>
      <c r="D59" s="1">
        <v>303</v>
      </c>
      <c r="E59" s="1" t="s">
        <v>1106</v>
      </c>
      <c r="F59" s="1" t="s">
        <v>1119</v>
      </c>
      <c r="G59" s="1" t="s">
        <v>1198</v>
      </c>
      <c r="H59" s="1" t="s">
        <v>1123</v>
      </c>
      <c r="I59" s="1" t="s">
        <v>1126</v>
      </c>
      <c r="J59" s="1" t="s">
        <v>1130</v>
      </c>
      <c r="K59" s="2">
        <v>93</v>
      </c>
      <c r="L59" s="2">
        <v>13604</v>
      </c>
      <c r="M59" s="8">
        <v>3.93</v>
      </c>
      <c r="N59" s="9">
        <v>4.4400000000000004</v>
      </c>
      <c r="O59" s="8">
        <v>3.93</v>
      </c>
      <c r="P59" s="9">
        <v>4.4400000000000004</v>
      </c>
      <c r="Q59" s="8">
        <v>3.93</v>
      </c>
      <c r="R59" s="9">
        <v>4.4400000000000004</v>
      </c>
      <c r="S59" s="8">
        <v>3.93</v>
      </c>
      <c r="T59" s="9">
        <v>4.4400000000000004</v>
      </c>
      <c r="U59" s="8">
        <v>3.93</v>
      </c>
      <c r="V59" s="9">
        <v>4.4400000000000004</v>
      </c>
      <c r="W59" s="8">
        <v>3.93</v>
      </c>
      <c r="X59" s="9">
        <v>4.4400000000000004</v>
      </c>
      <c r="Y59" s="8">
        <v>3.93</v>
      </c>
      <c r="Z59" s="9">
        <v>4.4400000000000004</v>
      </c>
      <c r="AA59" s="8">
        <v>3.93</v>
      </c>
      <c r="AB59" s="9">
        <v>4.4400000000000004</v>
      </c>
      <c r="AC59" s="8">
        <v>3.93</v>
      </c>
      <c r="AD59" s="9">
        <v>4.4400000000000004</v>
      </c>
      <c r="AE59" s="8">
        <v>4.4400000000000004</v>
      </c>
      <c r="AF59" s="9"/>
      <c r="AG59" s="8">
        <v>4.4400000000000004</v>
      </c>
      <c r="AH59" s="9"/>
      <c r="AI59" s="8">
        <v>21.48</v>
      </c>
      <c r="AJ59" s="9"/>
    </row>
    <row r="60" spans="1:36" ht="15" x14ac:dyDescent="0.25">
      <c r="A60" s="1" t="s">
        <v>548</v>
      </c>
      <c r="B60" s="1" t="s">
        <v>549</v>
      </c>
      <c r="C60" s="1" t="str">
        <f t="shared" si="1"/>
        <v>F00071-U1054</v>
      </c>
      <c r="D60" s="1">
        <v>90</v>
      </c>
      <c r="E60" s="1" t="s">
        <v>1106</v>
      </c>
      <c r="F60" s="1" t="s">
        <v>1119</v>
      </c>
      <c r="G60" s="1" t="s">
        <v>1198</v>
      </c>
      <c r="H60" s="1" t="s">
        <v>1123</v>
      </c>
      <c r="I60" s="1" t="s">
        <v>1126</v>
      </c>
      <c r="J60" s="1" t="s">
        <v>1130</v>
      </c>
      <c r="K60" s="2">
        <v>93</v>
      </c>
      <c r="L60" s="2">
        <v>13604</v>
      </c>
      <c r="M60" s="8">
        <v>1.32</v>
      </c>
      <c r="N60" s="9">
        <v>1.32</v>
      </c>
      <c r="O60" s="8">
        <v>1.32</v>
      </c>
      <c r="P60" s="9">
        <v>1.32</v>
      </c>
      <c r="Q60" s="8">
        <v>1.32</v>
      </c>
      <c r="R60" s="9">
        <v>1.32</v>
      </c>
      <c r="S60" s="8">
        <v>1.32</v>
      </c>
      <c r="T60" s="9">
        <v>1.32</v>
      </c>
      <c r="U60" s="8">
        <v>1.32</v>
      </c>
      <c r="V60" s="9">
        <v>1.32</v>
      </c>
      <c r="W60" s="8">
        <v>1.32</v>
      </c>
      <c r="X60" s="9">
        <v>1.32</v>
      </c>
      <c r="Y60" s="8">
        <v>1.32</v>
      </c>
      <c r="Z60" s="9">
        <v>1.32</v>
      </c>
      <c r="AA60" s="8">
        <v>1.32</v>
      </c>
      <c r="AB60" s="9">
        <v>1.32</v>
      </c>
      <c r="AC60" s="8">
        <v>1.32</v>
      </c>
      <c r="AD60" s="9">
        <v>1.32</v>
      </c>
      <c r="AE60" s="8">
        <v>1.32</v>
      </c>
      <c r="AF60" s="9"/>
      <c r="AG60" s="8">
        <v>1.32</v>
      </c>
      <c r="AH60" s="9"/>
      <c r="AI60" s="8">
        <v>1.32</v>
      </c>
      <c r="AJ60" s="9"/>
    </row>
    <row r="61" spans="1:36" ht="15" x14ac:dyDescent="0.25">
      <c r="A61" s="1" t="s">
        <v>550</v>
      </c>
      <c r="B61" s="1" t="s">
        <v>255</v>
      </c>
      <c r="C61" s="1" t="str">
        <f t="shared" si="1"/>
        <v>F00072-U0683</v>
      </c>
      <c r="D61" s="1">
        <v>470</v>
      </c>
      <c r="E61" s="1" t="s">
        <v>1106</v>
      </c>
      <c r="F61" s="1" t="s">
        <v>1119</v>
      </c>
      <c r="G61" s="1" t="s">
        <v>1198</v>
      </c>
      <c r="H61" s="1" t="s">
        <v>1123</v>
      </c>
      <c r="I61" s="1" t="s">
        <v>1126</v>
      </c>
      <c r="J61" s="1" t="s">
        <v>1130</v>
      </c>
      <c r="K61" s="2">
        <v>93</v>
      </c>
      <c r="L61" s="2">
        <v>13604</v>
      </c>
      <c r="M61" s="8">
        <v>7.3900000000000006</v>
      </c>
      <c r="N61" s="9">
        <v>6.8900000000000006</v>
      </c>
      <c r="O61" s="8">
        <v>7.3900000000000006</v>
      </c>
      <c r="P61" s="9">
        <v>6.8900000000000006</v>
      </c>
      <c r="Q61" s="8">
        <v>7.3900000000000006</v>
      </c>
      <c r="R61" s="9">
        <v>6.8900000000000006</v>
      </c>
      <c r="S61" s="8">
        <v>7.3900000000000006</v>
      </c>
      <c r="T61" s="9">
        <v>6.8900000000000006</v>
      </c>
      <c r="U61" s="8">
        <v>7.3900000000000006</v>
      </c>
      <c r="V61" s="9">
        <v>6.8900000000000006</v>
      </c>
      <c r="W61" s="8">
        <v>7.3900000000000006</v>
      </c>
      <c r="X61" s="9">
        <v>6.8900000000000006</v>
      </c>
      <c r="Y61" s="8">
        <v>7.3900000000000006</v>
      </c>
      <c r="Z61" s="9">
        <v>6.8900000000000006</v>
      </c>
      <c r="AA61" s="8">
        <v>7.3900000000000006</v>
      </c>
      <c r="AB61" s="9">
        <v>6.8900000000000006</v>
      </c>
      <c r="AC61" s="8">
        <v>7.3900000000000006</v>
      </c>
      <c r="AD61" s="9">
        <v>6.8900000000000006</v>
      </c>
      <c r="AE61" s="8">
        <v>6.8900000000000006</v>
      </c>
      <c r="AF61" s="9"/>
      <c r="AG61" s="8">
        <v>6.8900000000000006</v>
      </c>
      <c r="AH61" s="9"/>
      <c r="AI61" s="8">
        <v>17.07</v>
      </c>
      <c r="AJ61" s="9"/>
    </row>
    <row r="62" spans="1:36" ht="15" x14ac:dyDescent="0.25">
      <c r="A62" s="1" t="s">
        <v>552</v>
      </c>
      <c r="B62" s="1" t="s">
        <v>553</v>
      </c>
      <c r="C62" s="1" t="str">
        <f t="shared" si="1"/>
        <v>F0266-U0266</v>
      </c>
      <c r="D62" s="1">
        <v>133</v>
      </c>
      <c r="E62" s="1" t="s">
        <v>1106</v>
      </c>
      <c r="F62" s="1" t="s">
        <v>1119</v>
      </c>
      <c r="G62" s="1" t="s">
        <v>1198</v>
      </c>
      <c r="H62" s="1" t="s">
        <v>1123</v>
      </c>
      <c r="I62" s="1" t="s">
        <v>1126</v>
      </c>
      <c r="J62" s="1" t="s">
        <v>1130</v>
      </c>
      <c r="K62" s="2">
        <v>93</v>
      </c>
      <c r="L62" s="2">
        <v>13604</v>
      </c>
      <c r="M62" s="8">
        <v>1.9500000000000002</v>
      </c>
      <c r="N62" s="9">
        <v>1.9500000000000002</v>
      </c>
      <c r="O62" s="8">
        <v>1.9500000000000002</v>
      </c>
      <c r="P62" s="9">
        <v>1.9500000000000002</v>
      </c>
      <c r="Q62" s="8">
        <v>1.9500000000000002</v>
      </c>
      <c r="R62" s="9">
        <v>1.9500000000000002</v>
      </c>
      <c r="S62" s="8">
        <v>1.9500000000000002</v>
      </c>
      <c r="T62" s="9">
        <v>1.9500000000000002</v>
      </c>
      <c r="U62" s="8">
        <v>1.9500000000000002</v>
      </c>
      <c r="V62" s="9">
        <v>1.9500000000000002</v>
      </c>
      <c r="W62" s="8">
        <v>1.9500000000000002</v>
      </c>
      <c r="X62" s="9">
        <v>1.9500000000000002</v>
      </c>
      <c r="Y62" s="8">
        <v>1.9500000000000002</v>
      </c>
      <c r="Z62" s="9">
        <v>1.9500000000000002</v>
      </c>
      <c r="AA62" s="8">
        <v>1.9500000000000002</v>
      </c>
      <c r="AB62" s="9">
        <v>1.9500000000000002</v>
      </c>
      <c r="AC62" s="8">
        <v>1.9500000000000002</v>
      </c>
      <c r="AD62" s="9">
        <v>1.9500000000000002</v>
      </c>
      <c r="AE62" s="8">
        <v>1.9500000000000002</v>
      </c>
      <c r="AF62" s="9"/>
      <c r="AG62" s="8">
        <v>1.9500000000000002</v>
      </c>
      <c r="AH62" s="9"/>
      <c r="AI62" s="8">
        <v>6.54</v>
      </c>
      <c r="AJ62" s="9"/>
    </row>
    <row r="63" spans="1:36" ht="15" x14ac:dyDescent="0.25">
      <c r="A63" s="1" t="s">
        <v>554</v>
      </c>
      <c r="B63" s="1" t="s">
        <v>555</v>
      </c>
      <c r="C63" s="1" t="str">
        <f t="shared" si="1"/>
        <v>F0267-U0776</v>
      </c>
      <c r="D63" s="1">
        <v>147</v>
      </c>
      <c r="E63" s="1" t="s">
        <v>1106</v>
      </c>
      <c r="F63" s="1" t="s">
        <v>1119</v>
      </c>
      <c r="G63" s="1" t="s">
        <v>1198</v>
      </c>
      <c r="H63" s="1" t="s">
        <v>1123</v>
      </c>
      <c r="I63" s="1" t="s">
        <v>1126</v>
      </c>
      <c r="J63" s="1" t="s">
        <v>1130</v>
      </c>
      <c r="K63" s="2">
        <v>93</v>
      </c>
      <c r="L63" s="2">
        <v>13604</v>
      </c>
      <c r="M63" s="8">
        <v>2.16</v>
      </c>
      <c r="N63" s="9">
        <v>2.16</v>
      </c>
      <c r="O63" s="8">
        <v>2.16</v>
      </c>
      <c r="P63" s="9">
        <v>2.16</v>
      </c>
      <c r="Q63" s="8">
        <v>2.16</v>
      </c>
      <c r="R63" s="9">
        <v>2.16</v>
      </c>
      <c r="S63" s="8">
        <v>2.16</v>
      </c>
      <c r="T63" s="9">
        <v>2.16</v>
      </c>
      <c r="U63" s="8">
        <v>2.16</v>
      </c>
      <c r="V63" s="9">
        <v>2.16</v>
      </c>
      <c r="W63" s="8">
        <v>2.16</v>
      </c>
      <c r="X63" s="9">
        <v>2.16</v>
      </c>
      <c r="Y63" s="8">
        <v>2.16</v>
      </c>
      <c r="Z63" s="9">
        <v>2.16</v>
      </c>
      <c r="AA63" s="8">
        <v>2.16</v>
      </c>
      <c r="AB63" s="9">
        <v>2.16</v>
      </c>
      <c r="AC63" s="8">
        <v>2.16</v>
      </c>
      <c r="AD63" s="9">
        <v>2.16</v>
      </c>
      <c r="AE63" s="8">
        <v>2.16</v>
      </c>
      <c r="AF63" s="9"/>
      <c r="AG63" s="8">
        <v>2.16</v>
      </c>
      <c r="AH63" s="9"/>
      <c r="AI63" s="8">
        <v>16.93</v>
      </c>
      <c r="AJ63" s="9"/>
    </row>
    <row r="64" spans="1:36" ht="15" x14ac:dyDescent="0.25">
      <c r="A64" s="1" t="s">
        <v>556</v>
      </c>
      <c r="B64" s="1" t="s">
        <v>557</v>
      </c>
      <c r="C64" s="1" t="str">
        <f t="shared" si="1"/>
        <v>F0268-U0268</v>
      </c>
      <c r="D64" s="1">
        <v>147</v>
      </c>
      <c r="E64" s="1" t="s">
        <v>1106</v>
      </c>
      <c r="F64" s="1" t="s">
        <v>1119</v>
      </c>
      <c r="G64" s="1" t="s">
        <v>1198</v>
      </c>
      <c r="H64" s="1" t="s">
        <v>1123</v>
      </c>
      <c r="I64" s="1" t="s">
        <v>1126</v>
      </c>
      <c r="J64" s="1" t="s">
        <v>1130</v>
      </c>
      <c r="K64" s="2">
        <v>93</v>
      </c>
      <c r="L64" s="2">
        <v>13604</v>
      </c>
      <c r="M64" s="8">
        <v>0.65</v>
      </c>
      <c r="N64" s="9">
        <v>0.65</v>
      </c>
      <c r="O64" s="8">
        <v>0.65</v>
      </c>
      <c r="P64" s="9">
        <v>2.16</v>
      </c>
      <c r="Q64" s="8">
        <v>0.65</v>
      </c>
      <c r="R64" s="9">
        <v>2.16</v>
      </c>
      <c r="S64" s="8">
        <v>0.65</v>
      </c>
      <c r="T64" s="9">
        <v>2.16</v>
      </c>
      <c r="U64" s="8">
        <v>0.65</v>
      </c>
      <c r="V64" s="9">
        <v>2.16</v>
      </c>
      <c r="W64" s="8">
        <v>0.65</v>
      </c>
      <c r="X64" s="9">
        <v>2.16</v>
      </c>
      <c r="Y64" s="8">
        <v>0.65</v>
      </c>
      <c r="Z64" s="9">
        <v>2.16</v>
      </c>
      <c r="AA64" s="8">
        <v>0.65</v>
      </c>
      <c r="AB64" s="9">
        <v>2.16</v>
      </c>
      <c r="AC64" s="8">
        <v>0.65</v>
      </c>
      <c r="AD64" s="9">
        <v>2.16</v>
      </c>
      <c r="AE64" s="8">
        <v>0.65</v>
      </c>
      <c r="AF64" s="9"/>
      <c r="AG64" s="8">
        <v>0.65</v>
      </c>
      <c r="AH64" s="9"/>
      <c r="AI64" s="8">
        <v>16.920000000000002</v>
      </c>
      <c r="AJ64" s="9"/>
    </row>
    <row r="65" spans="1:36" ht="15" x14ac:dyDescent="0.25">
      <c r="A65" s="1" t="s">
        <v>558</v>
      </c>
      <c r="B65" s="1" t="s">
        <v>559</v>
      </c>
      <c r="C65" s="1" t="str">
        <f t="shared" si="1"/>
        <v>F0269-U0630</v>
      </c>
      <c r="D65" s="1">
        <v>133</v>
      </c>
      <c r="E65" s="1" t="s">
        <v>1106</v>
      </c>
      <c r="F65" s="1" t="s">
        <v>1119</v>
      </c>
      <c r="G65" s="1" t="s">
        <v>1198</v>
      </c>
      <c r="H65" s="1" t="s">
        <v>1123</v>
      </c>
      <c r="I65" s="1" t="s">
        <v>1126</v>
      </c>
      <c r="J65" s="1" t="s">
        <v>1130</v>
      </c>
      <c r="K65" s="2">
        <v>93</v>
      </c>
      <c r="L65" s="2">
        <v>13604</v>
      </c>
      <c r="M65" s="8">
        <v>1.9500000000000002</v>
      </c>
      <c r="N65" s="9">
        <v>1.9500000000000002</v>
      </c>
      <c r="O65" s="8">
        <v>1.9500000000000002</v>
      </c>
      <c r="P65" s="9">
        <v>1.9500000000000002</v>
      </c>
      <c r="Q65" s="8">
        <v>1.9500000000000002</v>
      </c>
      <c r="R65" s="9">
        <v>1.9500000000000002</v>
      </c>
      <c r="S65" s="8">
        <v>1.9500000000000002</v>
      </c>
      <c r="T65" s="9">
        <v>1.9500000000000002</v>
      </c>
      <c r="U65" s="8">
        <v>1.9500000000000002</v>
      </c>
      <c r="V65" s="9">
        <v>1.9500000000000002</v>
      </c>
      <c r="W65" s="8">
        <v>1.9500000000000002</v>
      </c>
      <c r="X65" s="9">
        <v>1.9500000000000002</v>
      </c>
      <c r="Y65" s="8">
        <v>1.9500000000000002</v>
      </c>
      <c r="Z65" s="9">
        <v>1.9500000000000002</v>
      </c>
      <c r="AA65" s="8">
        <v>1.9500000000000002</v>
      </c>
      <c r="AB65" s="9">
        <v>1.9500000000000002</v>
      </c>
      <c r="AC65" s="8">
        <v>1.9500000000000002</v>
      </c>
      <c r="AD65" s="9">
        <v>1.9500000000000002</v>
      </c>
      <c r="AE65" s="8">
        <v>1.9500000000000002</v>
      </c>
      <c r="AF65" s="9"/>
      <c r="AG65" s="8">
        <v>1.9500000000000002</v>
      </c>
      <c r="AH65" s="9"/>
      <c r="AI65" s="8">
        <v>4.32</v>
      </c>
      <c r="AJ65" s="9"/>
    </row>
    <row r="66" spans="1:36" ht="15" x14ac:dyDescent="0.25">
      <c r="A66" s="1" t="s">
        <v>560</v>
      </c>
      <c r="B66" s="1" t="s">
        <v>561</v>
      </c>
      <c r="C66" s="1" t="str">
        <f t="shared" si="1"/>
        <v>F0270-U0928</v>
      </c>
      <c r="D66" s="1">
        <v>133</v>
      </c>
      <c r="E66" s="1" t="s">
        <v>1106</v>
      </c>
      <c r="F66" s="1" t="s">
        <v>1119</v>
      </c>
      <c r="G66" s="1" t="s">
        <v>1198</v>
      </c>
      <c r="H66" s="1" t="s">
        <v>1123</v>
      </c>
      <c r="I66" s="1" t="s">
        <v>1126</v>
      </c>
      <c r="J66" s="1" t="s">
        <v>1130</v>
      </c>
      <c r="K66" s="2">
        <v>93</v>
      </c>
      <c r="L66" s="2">
        <v>13604</v>
      </c>
      <c r="M66" s="8">
        <v>1.9500000000000002</v>
      </c>
      <c r="N66" s="9">
        <v>1.9500000000000002</v>
      </c>
      <c r="O66" s="8">
        <v>1.9500000000000002</v>
      </c>
      <c r="P66" s="9">
        <v>1.9500000000000002</v>
      </c>
      <c r="Q66" s="8">
        <v>1.9500000000000002</v>
      </c>
      <c r="R66" s="9">
        <v>1.9500000000000002</v>
      </c>
      <c r="S66" s="8">
        <v>1.9500000000000002</v>
      </c>
      <c r="T66" s="9">
        <v>1.9500000000000002</v>
      </c>
      <c r="U66" s="8">
        <v>1.9500000000000002</v>
      </c>
      <c r="V66" s="9">
        <v>1.9500000000000002</v>
      </c>
      <c r="W66" s="8">
        <v>1.9500000000000002</v>
      </c>
      <c r="X66" s="9">
        <v>1.9500000000000002</v>
      </c>
      <c r="Y66" s="8">
        <v>1.9500000000000002</v>
      </c>
      <c r="Z66" s="9">
        <v>1.9500000000000002</v>
      </c>
      <c r="AA66" s="8">
        <v>1.9500000000000002</v>
      </c>
      <c r="AB66" s="9">
        <v>1.9500000000000002</v>
      </c>
      <c r="AC66" s="8">
        <v>1.9500000000000002</v>
      </c>
      <c r="AD66" s="9">
        <v>1.9500000000000002</v>
      </c>
      <c r="AE66" s="8">
        <v>1.9500000000000002</v>
      </c>
      <c r="AF66" s="9"/>
      <c r="AG66" s="8">
        <v>1.9500000000000002</v>
      </c>
      <c r="AH66" s="9"/>
      <c r="AI66" s="8">
        <v>6.0600000000000005</v>
      </c>
      <c r="AJ66" s="9"/>
    </row>
    <row r="67" spans="1:36" ht="15" x14ac:dyDescent="0.25">
      <c r="A67" s="1" t="s">
        <v>562</v>
      </c>
      <c r="B67" s="1" t="s">
        <v>563</v>
      </c>
      <c r="C67" s="1" t="str">
        <f t="shared" si="1"/>
        <v>F0271-U0271</v>
      </c>
      <c r="D67" s="1">
        <v>147</v>
      </c>
      <c r="E67" s="1" t="s">
        <v>1106</v>
      </c>
      <c r="F67" s="1" t="s">
        <v>1119</v>
      </c>
      <c r="G67" s="1" t="s">
        <v>1198</v>
      </c>
      <c r="H67" s="1" t="s">
        <v>1123</v>
      </c>
      <c r="I67" s="1" t="s">
        <v>1126</v>
      </c>
      <c r="J67" s="1" t="s">
        <v>1130</v>
      </c>
      <c r="K67" s="2">
        <v>93</v>
      </c>
      <c r="L67" s="2">
        <v>13604</v>
      </c>
      <c r="M67" s="8">
        <v>2.16</v>
      </c>
      <c r="N67" s="9">
        <v>2.16</v>
      </c>
      <c r="O67" s="8">
        <v>2.16</v>
      </c>
      <c r="P67" s="9">
        <v>2.16</v>
      </c>
      <c r="Q67" s="8">
        <v>2.16</v>
      </c>
      <c r="R67" s="9">
        <v>2.16</v>
      </c>
      <c r="S67" s="8">
        <v>2.16</v>
      </c>
      <c r="T67" s="9">
        <v>2.16</v>
      </c>
      <c r="U67" s="8">
        <v>2.16</v>
      </c>
      <c r="V67" s="9">
        <v>2.16</v>
      </c>
      <c r="W67" s="8">
        <v>2.16</v>
      </c>
      <c r="X67" s="9">
        <v>2.16</v>
      </c>
      <c r="Y67" s="8">
        <v>2.16</v>
      </c>
      <c r="Z67" s="9">
        <v>2.16</v>
      </c>
      <c r="AA67" s="8">
        <v>2.16</v>
      </c>
      <c r="AB67" s="9">
        <v>2.16</v>
      </c>
      <c r="AC67" s="8">
        <v>2.16</v>
      </c>
      <c r="AD67" s="9">
        <v>2.16</v>
      </c>
      <c r="AE67" s="8">
        <v>2.16</v>
      </c>
      <c r="AF67" s="9"/>
      <c r="AG67" s="8">
        <v>2.16</v>
      </c>
      <c r="AH67" s="9"/>
      <c r="AI67" s="8">
        <v>11.16</v>
      </c>
      <c r="AJ67" s="9"/>
    </row>
    <row r="68" spans="1:36" ht="15" x14ac:dyDescent="0.25">
      <c r="A68" s="1" t="s">
        <v>564</v>
      </c>
      <c r="B68" s="1" t="s">
        <v>565</v>
      </c>
      <c r="C68" s="1" t="str">
        <f t="shared" ref="C68:C131" si="2">CONCATENATE(A68,"-",B68)</f>
        <v>F0272-U0272</v>
      </c>
      <c r="D68" s="1">
        <v>133</v>
      </c>
      <c r="E68" s="1" t="s">
        <v>1106</v>
      </c>
      <c r="F68" s="1" t="s">
        <v>1119</v>
      </c>
      <c r="G68" s="1" t="s">
        <v>1198</v>
      </c>
      <c r="H68" s="1" t="s">
        <v>1123</v>
      </c>
      <c r="I68" s="1" t="s">
        <v>1126</v>
      </c>
      <c r="J68" s="1" t="s">
        <v>1130</v>
      </c>
      <c r="K68" s="2">
        <v>93</v>
      </c>
      <c r="L68" s="2">
        <v>13604</v>
      </c>
      <c r="M68" s="8">
        <v>1.9500000000000002</v>
      </c>
      <c r="N68" s="9">
        <v>1.9500000000000002</v>
      </c>
      <c r="O68" s="8">
        <v>1.9500000000000002</v>
      </c>
      <c r="P68" s="9">
        <v>1.9500000000000002</v>
      </c>
      <c r="Q68" s="8">
        <v>1.9500000000000002</v>
      </c>
      <c r="R68" s="9">
        <v>1.9500000000000002</v>
      </c>
      <c r="S68" s="8">
        <v>1.9500000000000002</v>
      </c>
      <c r="T68" s="9">
        <v>1.9500000000000002</v>
      </c>
      <c r="U68" s="8">
        <v>1.9500000000000002</v>
      </c>
      <c r="V68" s="9">
        <v>1.9500000000000002</v>
      </c>
      <c r="W68" s="8">
        <v>1.9500000000000002</v>
      </c>
      <c r="X68" s="9">
        <v>1.9500000000000002</v>
      </c>
      <c r="Y68" s="8">
        <v>1.9500000000000002</v>
      </c>
      <c r="Z68" s="9">
        <v>1.9500000000000002</v>
      </c>
      <c r="AA68" s="8">
        <v>1.9500000000000002</v>
      </c>
      <c r="AB68" s="9">
        <v>1.9500000000000002</v>
      </c>
      <c r="AC68" s="8">
        <v>1.9500000000000002</v>
      </c>
      <c r="AD68" s="9">
        <v>1.9500000000000002</v>
      </c>
      <c r="AE68" s="8">
        <v>1.9500000000000002</v>
      </c>
      <c r="AF68" s="9"/>
      <c r="AG68" s="8">
        <v>1.9500000000000002</v>
      </c>
      <c r="AH68" s="9"/>
      <c r="AI68" s="8">
        <v>8.1900000000000013</v>
      </c>
      <c r="AJ68" s="9"/>
    </row>
    <row r="69" spans="1:36" ht="15" x14ac:dyDescent="0.25">
      <c r="A69" s="1" t="s">
        <v>566</v>
      </c>
      <c r="B69" s="1" t="s">
        <v>567</v>
      </c>
      <c r="C69" s="1" t="str">
        <f t="shared" si="2"/>
        <v>F0273-U0830</v>
      </c>
      <c r="D69" s="1">
        <v>133</v>
      </c>
      <c r="E69" s="1" t="s">
        <v>1106</v>
      </c>
      <c r="F69" s="1" t="s">
        <v>1119</v>
      </c>
      <c r="G69" s="1" t="s">
        <v>1198</v>
      </c>
      <c r="H69" s="1" t="s">
        <v>1123</v>
      </c>
      <c r="I69" s="1" t="s">
        <v>1126</v>
      </c>
      <c r="J69" s="1" t="s">
        <v>1130</v>
      </c>
      <c r="K69" s="2">
        <v>93</v>
      </c>
      <c r="L69" s="2">
        <v>13604</v>
      </c>
      <c r="M69" s="8">
        <v>1.9500000000000002</v>
      </c>
      <c r="N69" s="9">
        <v>1.9500000000000002</v>
      </c>
      <c r="O69" s="8">
        <v>1.9500000000000002</v>
      </c>
      <c r="P69" s="9">
        <v>1.9500000000000002</v>
      </c>
      <c r="Q69" s="8">
        <v>1.9500000000000002</v>
      </c>
      <c r="R69" s="9">
        <v>1.9500000000000002</v>
      </c>
      <c r="S69" s="8">
        <v>1.9500000000000002</v>
      </c>
      <c r="T69" s="9">
        <v>1.9500000000000002</v>
      </c>
      <c r="U69" s="8">
        <v>1.9500000000000002</v>
      </c>
      <c r="V69" s="9">
        <v>1.9500000000000002</v>
      </c>
      <c r="W69" s="8">
        <v>1.9500000000000002</v>
      </c>
      <c r="X69" s="9">
        <v>1.9500000000000002</v>
      </c>
      <c r="Y69" s="8">
        <v>1.9500000000000002</v>
      </c>
      <c r="Z69" s="9">
        <v>1.9500000000000002</v>
      </c>
      <c r="AA69" s="8">
        <v>1.9500000000000002</v>
      </c>
      <c r="AB69" s="9">
        <v>1.9500000000000002</v>
      </c>
      <c r="AC69" s="8">
        <v>1.9500000000000002</v>
      </c>
      <c r="AD69" s="9">
        <v>1.9500000000000002</v>
      </c>
      <c r="AE69" s="8">
        <v>1.9500000000000002</v>
      </c>
      <c r="AF69" s="9"/>
      <c r="AG69" s="8">
        <v>1.9500000000000002</v>
      </c>
      <c r="AH69" s="9"/>
      <c r="AI69" s="8">
        <v>10.540000000000001</v>
      </c>
      <c r="AJ69" s="9"/>
    </row>
    <row r="70" spans="1:36" ht="15" x14ac:dyDescent="0.25">
      <c r="A70" s="1" t="s">
        <v>570</v>
      </c>
      <c r="B70" s="1" t="s">
        <v>571</v>
      </c>
      <c r="C70" s="1" t="str">
        <f t="shared" si="2"/>
        <v>F0275-U0275</v>
      </c>
      <c r="D70" s="1">
        <v>147</v>
      </c>
      <c r="E70" s="1" t="s">
        <v>1106</v>
      </c>
      <c r="F70" s="1" t="s">
        <v>1119</v>
      </c>
      <c r="G70" s="1" t="s">
        <v>1198</v>
      </c>
      <c r="H70" s="1" t="s">
        <v>1123</v>
      </c>
      <c r="I70" s="1" t="s">
        <v>1126</v>
      </c>
      <c r="J70" s="1" t="s">
        <v>1130</v>
      </c>
      <c r="K70" s="2">
        <v>93</v>
      </c>
      <c r="L70" s="2">
        <v>13604</v>
      </c>
      <c r="M70" s="8">
        <v>2.16</v>
      </c>
      <c r="N70" s="9">
        <v>2.16</v>
      </c>
      <c r="O70" s="8">
        <v>2.16</v>
      </c>
      <c r="P70" s="9">
        <v>2.16</v>
      </c>
      <c r="Q70" s="8">
        <v>2.16</v>
      </c>
      <c r="R70" s="9">
        <v>2.16</v>
      </c>
      <c r="S70" s="8">
        <v>2.16</v>
      </c>
      <c r="T70" s="9">
        <v>2.16</v>
      </c>
      <c r="U70" s="8">
        <v>2.16</v>
      </c>
      <c r="V70" s="9">
        <v>2.16</v>
      </c>
      <c r="W70" s="8">
        <v>2.16</v>
      </c>
      <c r="X70" s="9">
        <v>2.16</v>
      </c>
      <c r="Y70" s="8">
        <v>2.16</v>
      </c>
      <c r="Z70" s="9">
        <v>2.16</v>
      </c>
      <c r="AA70" s="8">
        <v>2.16</v>
      </c>
      <c r="AB70" s="9">
        <v>2.16</v>
      </c>
      <c r="AC70" s="8">
        <v>2.16</v>
      </c>
      <c r="AD70" s="9">
        <v>2.16</v>
      </c>
      <c r="AE70" s="8">
        <v>2.16</v>
      </c>
      <c r="AF70" s="9"/>
      <c r="AG70" s="8">
        <v>2.16</v>
      </c>
      <c r="AH70" s="9"/>
      <c r="AI70" s="8">
        <v>4.12</v>
      </c>
      <c r="AJ70" s="9"/>
    </row>
    <row r="71" spans="1:36" ht="15" x14ac:dyDescent="0.25">
      <c r="A71" s="1" t="s">
        <v>572</v>
      </c>
      <c r="B71" s="1" t="s">
        <v>573</v>
      </c>
      <c r="C71" s="1" t="str">
        <f t="shared" si="2"/>
        <v>F0276-U0276</v>
      </c>
      <c r="D71" s="1">
        <v>147</v>
      </c>
      <c r="E71" s="1" t="s">
        <v>1106</v>
      </c>
      <c r="F71" s="1" t="s">
        <v>1119</v>
      </c>
      <c r="G71" s="1" t="s">
        <v>1198</v>
      </c>
      <c r="H71" s="1" t="s">
        <v>1123</v>
      </c>
      <c r="I71" s="1" t="s">
        <v>1126</v>
      </c>
      <c r="J71" s="1" t="s">
        <v>1130</v>
      </c>
      <c r="K71" s="2">
        <v>93</v>
      </c>
      <c r="L71" s="2">
        <v>13604</v>
      </c>
      <c r="M71" s="8">
        <v>2.16</v>
      </c>
      <c r="N71" s="9">
        <v>2.16</v>
      </c>
      <c r="O71" s="8">
        <v>2.16</v>
      </c>
      <c r="P71" s="9">
        <v>2.16</v>
      </c>
      <c r="Q71" s="8">
        <v>2.16</v>
      </c>
      <c r="R71" s="9">
        <v>2.16</v>
      </c>
      <c r="S71" s="8">
        <v>2.16</v>
      </c>
      <c r="T71" s="9">
        <v>2.16</v>
      </c>
      <c r="U71" s="8">
        <v>2.16</v>
      </c>
      <c r="V71" s="9">
        <v>2.16</v>
      </c>
      <c r="W71" s="8">
        <v>2.16</v>
      </c>
      <c r="X71" s="9">
        <v>2.16</v>
      </c>
      <c r="Y71" s="8">
        <v>2.16</v>
      </c>
      <c r="Z71" s="9">
        <v>2.16</v>
      </c>
      <c r="AA71" s="8">
        <v>2.16</v>
      </c>
      <c r="AB71" s="9">
        <v>2.16</v>
      </c>
      <c r="AC71" s="8">
        <v>2.16</v>
      </c>
      <c r="AD71" s="9">
        <v>2.16</v>
      </c>
      <c r="AE71" s="8">
        <v>2.16</v>
      </c>
      <c r="AF71" s="9"/>
      <c r="AG71" s="8">
        <v>2.16</v>
      </c>
      <c r="AH71" s="9"/>
      <c r="AI71" s="8">
        <v>3.5500000000000003</v>
      </c>
      <c r="AJ71" s="9"/>
    </row>
    <row r="72" spans="1:36" ht="15" x14ac:dyDescent="0.25">
      <c r="A72" s="1" t="s">
        <v>574</v>
      </c>
      <c r="B72" s="1" t="s">
        <v>575</v>
      </c>
      <c r="C72" s="1" t="str">
        <f t="shared" si="2"/>
        <v>F0277-U0277</v>
      </c>
      <c r="D72" s="1">
        <v>133</v>
      </c>
      <c r="E72" s="1" t="s">
        <v>1106</v>
      </c>
      <c r="F72" s="1" t="s">
        <v>1119</v>
      </c>
      <c r="G72" s="1" t="s">
        <v>1198</v>
      </c>
      <c r="H72" s="1" t="s">
        <v>1123</v>
      </c>
      <c r="I72" s="1" t="s">
        <v>1126</v>
      </c>
      <c r="J72" s="1" t="s">
        <v>1130</v>
      </c>
      <c r="K72" s="2">
        <v>93</v>
      </c>
      <c r="L72" s="2">
        <v>13604</v>
      </c>
      <c r="M72" s="8">
        <v>1.9500000000000002</v>
      </c>
      <c r="N72" s="9">
        <v>1.9500000000000002</v>
      </c>
      <c r="O72" s="8">
        <v>1.9500000000000002</v>
      </c>
      <c r="P72" s="9">
        <v>1.9500000000000002</v>
      </c>
      <c r="Q72" s="8">
        <v>1.9500000000000002</v>
      </c>
      <c r="R72" s="9">
        <v>1.9500000000000002</v>
      </c>
      <c r="S72" s="8">
        <v>1.9500000000000002</v>
      </c>
      <c r="T72" s="9">
        <v>1.9500000000000002</v>
      </c>
      <c r="U72" s="8">
        <v>1.9500000000000002</v>
      </c>
      <c r="V72" s="9">
        <v>1.9500000000000002</v>
      </c>
      <c r="W72" s="8">
        <v>1.9500000000000002</v>
      </c>
      <c r="X72" s="9">
        <v>1.9500000000000002</v>
      </c>
      <c r="Y72" s="8">
        <v>1.9500000000000002</v>
      </c>
      <c r="Z72" s="9">
        <v>1.9500000000000002</v>
      </c>
      <c r="AA72" s="8">
        <v>1.9500000000000002</v>
      </c>
      <c r="AB72" s="9">
        <v>1.9500000000000002</v>
      </c>
      <c r="AC72" s="8">
        <v>1.9500000000000002</v>
      </c>
      <c r="AD72" s="9">
        <v>1.9500000000000002</v>
      </c>
      <c r="AE72" s="8">
        <v>1.9500000000000002</v>
      </c>
      <c r="AF72" s="9"/>
      <c r="AG72" s="8">
        <v>1.9500000000000002</v>
      </c>
      <c r="AH72" s="9"/>
      <c r="AI72" s="8">
        <v>13.96</v>
      </c>
      <c r="AJ72" s="9"/>
    </row>
    <row r="73" spans="1:36" ht="15" x14ac:dyDescent="0.25">
      <c r="A73" s="1" t="s">
        <v>568</v>
      </c>
      <c r="B73" s="1" t="s">
        <v>569</v>
      </c>
      <c r="C73" s="1" t="str">
        <f t="shared" si="2"/>
        <v>F0274-U0274</v>
      </c>
      <c r="D73" s="1">
        <v>133</v>
      </c>
      <c r="E73" s="1" t="s">
        <v>1106</v>
      </c>
      <c r="F73" s="1" t="s">
        <v>1119</v>
      </c>
      <c r="G73" s="1" t="s">
        <v>1198</v>
      </c>
      <c r="H73" s="1" t="s">
        <v>1123</v>
      </c>
      <c r="I73" s="1" t="s">
        <v>1126</v>
      </c>
      <c r="J73" s="1" t="s">
        <v>1130</v>
      </c>
      <c r="K73" s="2">
        <v>93</v>
      </c>
      <c r="L73" s="2">
        <v>13604</v>
      </c>
      <c r="M73" s="8">
        <v>1.9500000000000002</v>
      </c>
      <c r="N73" s="9">
        <v>1.9500000000000002</v>
      </c>
      <c r="O73" s="8">
        <v>1.9500000000000002</v>
      </c>
      <c r="P73" s="9">
        <v>1.9500000000000002</v>
      </c>
      <c r="Q73" s="8">
        <v>1.9500000000000002</v>
      </c>
      <c r="R73" s="9">
        <v>1.9500000000000002</v>
      </c>
      <c r="S73" s="8">
        <v>1.9500000000000002</v>
      </c>
      <c r="T73" s="9">
        <v>1.9500000000000002</v>
      </c>
      <c r="U73" s="8">
        <v>1.9500000000000002</v>
      </c>
      <c r="V73" s="9">
        <v>1.9500000000000002</v>
      </c>
      <c r="W73" s="8">
        <v>1.9500000000000002</v>
      </c>
      <c r="X73" s="9">
        <v>1.9500000000000002</v>
      </c>
      <c r="Y73" s="8">
        <v>1.9500000000000002</v>
      </c>
      <c r="Z73" s="9">
        <v>1.9500000000000002</v>
      </c>
      <c r="AA73" s="8">
        <v>1.9500000000000002</v>
      </c>
      <c r="AB73" s="9">
        <v>1.9500000000000002</v>
      </c>
      <c r="AC73" s="8">
        <v>1.9500000000000002</v>
      </c>
      <c r="AD73" s="9">
        <v>1.9500000000000002</v>
      </c>
      <c r="AE73" s="8">
        <v>1.9500000000000002</v>
      </c>
      <c r="AF73" s="9"/>
      <c r="AG73" s="8">
        <v>1.9500000000000002</v>
      </c>
      <c r="AH73" s="9"/>
      <c r="AI73" s="8">
        <v>8.16</v>
      </c>
      <c r="AJ73" s="9"/>
    </row>
    <row r="74" spans="1:36" ht="15" x14ac:dyDescent="0.25">
      <c r="A74" s="1" t="s">
        <v>576</v>
      </c>
      <c r="B74" s="1" t="s">
        <v>577</v>
      </c>
      <c r="C74" s="1" t="str">
        <f t="shared" si="2"/>
        <v>F0278-U0657</v>
      </c>
      <c r="D74" s="1">
        <v>133</v>
      </c>
      <c r="E74" s="1" t="s">
        <v>1106</v>
      </c>
      <c r="F74" s="1" t="s">
        <v>1119</v>
      </c>
      <c r="G74" s="1" t="s">
        <v>1198</v>
      </c>
      <c r="H74" s="1" t="s">
        <v>1123</v>
      </c>
      <c r="I74" s="1" t="s">
        <v>1126</v>
      </c>
      <c r="J74" s="1" t="s">
        <v>1130</v>
      </c>
      <c r="K74" s="2">
        <v>93</v>
      </c>
      <c r="L74" s="2">
        <v>13604</v>
      </c>
      <c r="M74" s="8">
        <v>1.9500000000000002</v>
      </c>
      <c r="N74" s="9">
        <v>1.9500000000000002</v>
      </c>
      <c r="O74" s="8">
        <v>1.9500000000000002</v>
      </c>
      <c r="P74" s="9">
        <v>1.9500000000000002</v>
      </c>
      <c r="Q74" s="8">
        <v>1.9500000000000002</v>
      </c>
      <c r="R74" s="9">
        <v>1.9500000000000002</v>
      </c>
      <c r="S74" s="8">
        <v>1.9500000000000002</v>
      </c>
      <c r="T74" s="9">
        <v>1.9500000000000002</v>
      </c>
      <c r="U74" s="8">
        <v>1.9500000000000002</v>
      </c>
      <c r="V74" s="9">
        <v>1.9500000000000002</v>
      </c>
      <c r="W74" s="8">
        <v>1.9500000000000002</v>
      </c>
      <c r="X74" s="9">
        <v>1.9500000000000002</v>
      </c>
      <c r="Y74" s="8">
        <v>1.9500000000000002</v>
      </c>
      <c r="Z74" s="9">
        <v>1.9500000000000002</v>
      </c>
      <c r="AA74" s="8">
        <v>1.9500000000000002</v>
      </c>
      <c r="AB74" s="9">
        <v>1.9500000000000002</v>
      </c>
      <c r="AC74" s="8">
        <v>1.9500000000000002</v>
      </c>
      <c r="AD74" s="9">
        <v>1.9500000000000002</v>
      </c>
      <c r="AE74" s="8">
        <v>1.9500000000000002</v>
      </c>
      <c r="AF74" s="9"/>
      <c r="AG74" s="8">
        <v>1.9500000000000002</v>
      </c>
      <c r="AH74" s="9"/>
      <c r="AI74" s="8">
        <v>6.5900000000000007</v>
      </c>
      <c r="AJ74" s="9"/>
    </row>
    <row r="75" spans="1:36" ht="15" x14ac:dyDescent="0.25">
      <c r="A75" s="1" t="s">
        <v>578</v>
      </c>
      <c r="B75" s="1" t="s">
        <v>579</v>
      </c>
      <c r="C75" s="1" t="str">
        <f t="shared" si="2"/>
        <v>F0279-U0730</v>
      </c>
      <c r="D75" s="1">
        <v>147</v>
      </c>
      <c r="E75" s="1" t="s">
        <v>1106</v>
      </c>
      <c r="F75" s="1" t="s">
        <v>1119</v>
      </c>
      <c r="G75" s="1" t="s">
        <v>1198</v>
      </c>
      <c r="H75" s="1" t="s">
        <v>1123</v>
      </c>
      <c r="I75" s="1" t="s">
        <v>1126</v>
      </c>
      <c r="J75" s="1" t="s">
        <v>1130</v>
      </c>
      <c r="K75" s="2">
        <v>93</v>
      </c>
      <c r="L75" s="2">
        <v>13604</v>
      </c>
      <c r="M75" s="8">
        <v>2.16</v>
      </c>
      <c r="N75" s="9">
        <v>2.16</v>
      </c>
      <c r="O75" s="8">
        <v>2.16</v>
      </c>
      <c r="P75" s="9">
        <v>2.16</v>
      </c>
      <c r="Q75" s="8">
        <v>2.16</v>
      </c>
      <c r="R75" s="9">
        <v>2.16</v>
      </c>
      <c r="S75" s="8">
        <v>2.16</v>
      </c>
      <c r="T75" s="9">
        <v>2.16</v>
      </c>
      <c r="U75" s="8">
        <v>2.16</v>
      </c>
      <c r="V75" s="9">
        <v>2.16</v>
      </c>
      <c r="W75" s="8">
        <v>2.16</v>
      </c>
      <c r="X75" s="9">
        <v>2.16</v>
      </c>
      <c r="Y75" s="8">
        <v>2.16</v>
      </c>
      <c r="Z75" s="9">
        <v>2.16</v>
      </c>
      <c r="AA75" s="8">
        <v>2.16</v>
      </c>
      <c r="AB75" s="9">
        <v>2.16</v>
      </c>
      <c r="AC75" s="8">
        <v>2.16</v>
      </c>
      <c r="AD75" s="9">
        <v>2.16</v>
      </c>
      <c r="AE75" s="8">
        <v>2.16</v>
      </c>
      <c r="AF75" s="9"/>
      <c r="AG75" s="8">
        <v>2.16</v>
      </c>
      <c r="AH75" s="9"/>
      <c r="AI75" s="8">
        <v>24.21</v>
      </c>
      <c r="AJ75" s="9"/>
    </row>
    <row r="76" spans="1:36" ht="15" x14ac:dyDescent="0.25">
      <c r="A76" s="1" t="s">
        <v>580</v>
      </c>
      <c r="B76" s="1" t="s">
        <v>581</v>
      </c>
      <c r="C76" s="1" t="str">
        <f t="shared" si="2"/>
        <v>F0280-U0280</v>
      </c>
      <c r="D76" s="1">
        <v>147</v>
      </c>
      <c r="E76" s="1" t="s">
        <v>1106</v>
      </c>
      <c r="F76" s="1" t="s">
        <v>1119</v>
      </c>
      <c r="G76" s="1" t="s">
        <v>1198</v>
      </c>
      <c r="H76" s="1" t="s">
        <v>1123</v>
      </c>
      <c r="I76" s="1" t="s">
        <v>1126</v>
      </c>
      <c r="J76" s="1" t="s">
        <v>1130</v>
      </c>
      <c r="K76" s="2">
        <v>93</v>
      </c>
      <c r="L76" s="2">
        <v>13604</v>
      </c>
      <c r="M76" s="8">
        <v>2.16</v>
      </c>
      <c r="N76" s="9">
        <v>2.16</v>
      </c>
      <c r="O76" s="8">
        <v>2.16</v>
      </c>
      <c r="P76" s="9">
        <v>2.16</v>
      </c>
      <c r="Q76" s="8">
        <v>2.16</v>
      </c>
      <c r="R76" s="9">
        <v>2.16</v>
      </c>
      <c r="S76" s="8">
        <v>2.16</v>
      </c>
      <c r="T76" s="9">
        <v>2.16</v>
      </c>
      <c r="U76" s="8">
        <v>2.16</v>
      </c>
      <c r="V76" s="9">
        <v>2.16</v>
      </c>
      <c r="W76" s="8">
        <v>2.16</v>
      </c>
      <c r="X76" s="9">
        <v>2.16</v>
      </c>
      <c r="Y76" s="8">
        <v>2.16</v>
      </c>
      <c r="Z76" s="9">
        <v>2.16</v>
      </c>
      <c r="AA76" s="8">
        <v>2.16</v>
      </c>
      <c r="AB76" s="9">
        <v>2.16</v>
      </c>
      <c r="AC76" s="8">
        <v>2.16</v>
      </c>
      <c r="AD76" s="9">
        <v>2.16</v>
      </c>
      <c r="AE76" s="8">
        <v>2.16</v>
      </c>
      <c r="AF76" s="9"/>
      <c r="AG76" s="8">
        <v>2.16</v>
      </c>
      <c r="AH76" s="9"/>
      <c r="AI76" s="8">
        <v>4.84</v>
      </c>
      <c r="AJ76" s="9"/>
    </row>
    <row r="77" spans="1:36" ht="15" x14ac:dyDescent="0.25">
      <c r="A77" s="1" t="s">
        <v>582</v>
      </c>
      <c r="B77" s="1" t="s">
        <v>583</v>
      </c>
      <c r="C77" s="1" t="str">
        <f t="shared" si="2"/>
        <v>F0281-U0941</v>
      </c>
      <c r="D77" s="1">
        <v>133</v>
      </c>
      <c r="E77" s="1" t="s">
        <v>1106</v>
      </c>
      <c r="F77" s="1" t="s">
        <v>1119</v>
      </c>
      <c r="G77" s="1" t="s">
        <v>1198</v>
      </c>
      <c r="H77" s="1" t="s">
        <v>1123</v>
      </c>
      <c r="I77" s="1" t="s">
        <v>1126</v>
      </c>
      <c r="J77" s="1" t="s">
        <v>1130</v>
      </c>
      <c r="K77" s="2">
        <v>93</v>
      </c>
      <c r="L77" s="2">
        <v>13604</v>
      </c>
      <c r="M77" s="8">
        <v>1.9500000000000002</v>
      </c>
      <c r="N77" s="9">
        <v>1.9500000000000002</v>
      </c>
      <c r="O77" s="8">
        <v>1.9500000000000002</v>
      </c>
      <c r="P77" s="9">
        <v>1.9500000000000002</v>
      </c>
      <c r="Q77" s="8">
        <v>1.9500000000000002</v>
      </c>
      <c r="R77" s="9">
        <v>1.9500000000000002</v>
      </c>
      <c r="S77" s="8">
        <v>1.9500000000000002</v>
      </c>
      <c r="T77" s="9">
        <v>1.9500000000000002</v>
      </c>
      <c r="U77" s="8">
        <v>1.9500000000000002</v>
      </c>
      <c r="V77" s="9">
        <v>1.9500000000000002</v>
      </c>
      <c r="W77" s="8">
        <v>1.9500000000000002</v>
      </c>
      <c r="X77" s="9">
        <v>1.9500000000000002</v>
      </c>
      <c r="Y77" s="8">
        <v>1.9500000000000002</v>
      </c>
      <c r="Z77" s="9">
        <v>1.9500000000000002</v>
      </c>
      <c r="AA77" s="8">
        <v>1.9500000000000002</v>
      </c>
      <c r="AB77" s="9">
        <v>1.9500000000000002</v>
      </c>
      <c r="AC77" s="8">
        <v>1.9500000000000002</v>
      </c>
      <c r="AD77" s="9">
        <v>1.9500000000000002</v>
      </c>
      <c r="AE77" s="8">
        <v>1.9500000000000002</v>
      </c>
      <c r="AF77" s="9"/>
      <c r="AG77" s="8">
        <v>1.9500000000000002</v>
      </c>
      <c r="AH77" s="9"/>
      <c r="AI77" s="8">
        <v>13.92</v>
      </c>
      <c r="AJ77" s="9"/>
    </row>
    <row r="78" spans="1:36" ht="15" x14ac:dyDescent="0.25">
      <c r="A78" s="1" t="s">
        <v>584</v>
      </c>
      <c r="B78" s="1" t="s">
        <v>585</v>
      </c>
      <c r="C78" s="1" t="str">
        <f t="shared" si="2"/>
        <v>F0283-U0283</v>
      </c>
      <c r="D78" s="1">
        <v>133</v>
      </c>
      <c r="E78" s="1" t="s">
        <v>1106</v>
      </c>
      <c r="F78" s="1" t="s">
        <v>1119</v>
      </c>
      <c r="G78" s="1" t="s">
        <v>1198</v>
      </c>
      <c r="H78" s="1" t="s">
        <v>1123</v>
      </c>
      <c r="I78" s="1" t="s">
        <v>1126</v>
      </c>
      <c r="J78" s="1" t="s">
        <v>1130</v>
      </c>
      <c r="K78" s="2">
        <v>93</v>
      </c>
      <c r="L78" s="2">
        <v>13604</v>
      </c>
      <c r="M78" s="8">
        <v>1.9500000000000002</v>
      </c>
      <c r="N78" s="9">
        <v>1.9500000000000002</v>
      </c>
      <c r="O78" s="8">
        <v>1.9500000000000002</v>
      </c>
      <c r="P78" s="9">
        <v>1.9500000000000002</v>
      </c>
      <c r="Q78" s="8">
        <v>1.9500000000000002</v>
      </c>
      <c r="R78" s="9">
        <v>1.9500000000000002</v>
      </c>
      <c r="S78" s="8">
        <v>1.9500000000000002</v>
      </c>
      <c r="T78" s="9">
        <v>1.9500000000000002</v>
      </c>
      <c r="U78" s="8">
        <v>1.9500000000000002</v>
      </c>
      <c r="V78" s="9">
        <v>1.9500000000000002</v>
      </c>
      <c r="W78" s="8">
        <v>1.9500000000000002</v>
      </c>
      <c r="X78" s="9">
        <v>1.9500000000000002</v>
      </c>
      <c r="Y78" s="8">
        <v>1.9500000000000002</v>
      </c>
      <c r="Z78" s="9">
        <v>1.9500000000000002</v>
      </c>
      <c r="AA78" s="8">
        <v>1.9500000000000002</v>
      </c>
      <c r="AB78" s="9">
        <v>1.9500000000000002</v>
      </c>
      <c r="AC78" s="8">
        <v>1.9500000000000002</v>
      </c>
      <c r="AD78" s="9">
        <v>1.9500000000000002</v>
      </c>
      <c r="AE78" s="8">
        <v>1.9500000000000002</v>
      </c>
      <c r="AF78" s="9"/>
      <c r="AG78" s="8">
        <v>1.9500000000000002</v>
      </c>
      <c r="AH78" s="9"/>
      <c r="AI78" s="8">
        <v>4.46</v>
      </c>
      <c r="AJ78" s="9"/>
    </row>
    <row r="79" spans="1:36" ht="15" x14ac:dyDescent="0.25">
      <c r="A79" s="1" t="s">
        <v>586</v>
      </c>
      <c r="B79" s="1" t="s">
        <v>587</v>
      </c>
      <c r="C79" s="1" t="str">
        <f t="shared" si="2"/>
        <v>F0284-U0940</v>
      </c>
      <c r="D79" s="1">
        <v>147</v>
      </c>
      <c r="E79" s="1" t="s">
        <v>1106</v>
      </c>
      <c r="F79" s="1" t="s">
        <v>1119</v>
      </c>
      <c r="G79" s="1" t="s">
        <v>1198</v>
      </c>
      <c r="H79" s="1" t="s">
        <v>1123</v>
      </c>
      <c r="I79" s="1" t="s">
        <v>1126</v>
      </c>
      <c r="J79" s="1" t="s">
        <v>1130</v>
      </c>
      <c r="K79" s="2">
        <v>93</v>
      </c>
      <c r="L79" s="2">
        <v>13604</v>
      </c>
      <c r="M79" s="8">
        <v>2.16</v>
      </c>
      <c r="N79" s="9">
        <v>2.16</v>
      </c>
      <c r="O79" s="8">
        <v>2.16</v>
      </c>
      <c r="P79" s="9">
        <v>2.16</v>
      </c>
      <c r="Q79" s="8">
        <v>2.16</v>
      </c>
      <c r="R79" s="9">
        <v>2.16</v>
      </c>
      <c r="S79" s="8">
        <v>2.16</v>
      </c>
      <c r="T79" s="9">
        <v>2.16</v>
      </c>
      <c r="U79" s="8">
        <v>2.16</v>
      </c>
      <c r="V79" s="9">
        <v>2.16</v>
      </c>
      <c r="W79" s="8">
        <v>2.16</v>
      </c>
      <c r="X79" s="9">
        <v>2.16</v>
      </c>
      <c r="Y79" s="8">
        <v>2.16</v>
      </c>
      <c r="Z79" s="9">
        <v>2.16</v>
      </c>
      <c r="AA79" s="8">
        <v>2.16</v>
      </c>
      <c r="AB79" s="9">
        <v>2.16</v>
      </c>
      <c r="AC79" s="8">
        <v>2.16</v>
      </c>
      <c r="AD79" s="9">
        <v>2.16</v>
      </c>
      <c r="AE79" s="8">
        <v>2.16</v>
      </c>
      <c r="AF79" s="9"/>
      <c r="AG79" s="8">
        <v>2.16</v>
      </c>
      <c r="AH79" s="9"/>
      <c r="AI79" s="8">
        <v>3.54</v>
      </c>
      <c r="AJ79" s="9"/>
    </row>
    <row r="80" spans="1:36" ht="15" x14ac:dyDescent="0.25">
      <c r="A80" s="1" t="s">
        <v>588</v>
      </c>
      <c r="B80" s="1" t="s">
        <v>589</v>
      </c>
      <c r="C80" s="1" t="str">
        <f t="shared" si="2"/>
        <v>F0285-U0692</v>
      </c>
      <c r="D80" s="1">
        <v>147</v>
      </c>
      <c r="E80" s="1" t="s">
        <v>1106</v>
      </c>
      <c r="F80" s="1" t="s">
        <v>1119</v>
      </c>
      <c r="G80" s="1" t="s">
        <v>1198</v>
      </c>
      <c r="H80" s="1" t="s">
        <v>1123</v>
      </c>
      <c r="I80" s="1" t="s">
        <v>1126</v>
      </c>
      <c r="J80" s="1" t="s">
        <v>1130</v>
      </c>
      <c r="K80" s="2">
        <v>93</v>
      </c>
      <c r="L80" s="2">
        <v>13604</v>
      </c>
      <c r="M80" s="8">
        <v>2.16</v>
      </c>
      <c r="N80" s="9">
        <v>2.16</v>
      </c>
      <c r="O80" s="8">
        <v>2.16</v>
      </c>
      <c r="P80" s="9">
        <v>2.16</v>
      </c>
      <c r="Q80" s="8">
        <v>2.16</v>
      </c>
      <c r="R80" s="9">
        <v>2.16</v>
      </c>
      <c r="S80" s="8">
        <v>2.16</v>
      </c>
      <c r="T80" s="9">
        <v>2.16</v>
      </c>
      <c r="U80" s="8">
        <v>2.16</v>
      </c>
      <c r="V80" s="9">
        <v>2.16</v>
      </c>
      <c r="W80" s="8">
        <v>2.16</v>
      </c>
      <c r="X80" s="9">
        <v>2.16</v>
      </c>
      <c r="Y80" s="8">
        <v>2.16</v>
      </c>
      <c r="Z80" s="9">
        <v>2.16</v>
      </c>
      <c r="AA80" s="8">
        <v>2.16</v>
      </c>
      <c r="AB80" s="9">
        <v>2.16</v>
      </c>
      <c r="AC80" s="8">
        <v>2.16</v>
      </c>
      <c r="AD80" s="9">
        <v>2.16</v>
      </c>
      <c r="AE80" s="8">
        <v>2.16</v>
      </c>
      <c r="AF80" s="9"/>
      <c r="AG80" s="8">
        <v>2.16</v>
      </c>
      <c r="AH80" s="9"/>
      <c r="AI80" s="8">
        <v>8.9600000000000009</v>
      </c>
      <c r="AJ80" s="9"/>
    </row>
    <row r="81" spans="1:36" ht="15" x14ac:dyDescent="0.25">
      <c r="A81" s="1" t="s">
        <v>590</v>
      </c>
      <c r="B81" s="1" t="s">
        <v>591</v>
      </c>
      <c r="C81" s="1" t="str">
        <f t="shared" si="2"/>
        <v>F0286-U0875</v>
      </c>
      <c r="D81" s="1">
        <v>133</v>
      </c>
      <c r="E81" s="1" t="s">
        <v>1106</v>
      </c>
      <c r="F81" s="1" t="s">
        <v>1119</v>
      </c>
      <c r="G81" s="1" t="s">
        <v>1198</v>
      </c>
      <c r="H81" s="1" t="s">
        <v>1123</v>
      </c>
      <c r="I81" s="1" t="s">
        <v>1126</v>
      </c>
      <c r="J81" s="1" t="s">
        <v>1130</v>
      </c>
      <c r="K81" s="2">
        <v>93</v>
      </c>
      <c r="L81" s="2">
        <v>13604</v>
      </c>
      <c r="M81" s="8">
        <v>1.9500000000000002</v>
      </c>
      <c r="N81" s="9">
        <v>1.9500000000000002</v>
      </c>
      <c r="O81" s="8">
        <v>1.9500000000000002</v>
      </c>
      <c r="P81" s="9">
        <v>1.9500000000000002</v>
      </c>
      <c r="Q81" s="8">
        <v>1.9500000000000002</v>
      </c>
      <c r="R81" s="9">
        <v>1.9500000000000002</v>
      </c>
      <c r="S81" s="8">
        <v>1.9500000000000002</v>
      </c>
      <c r="T81" s="9">
        <v>1.9500000000000002</v>
      </c>
      <c r="U81" s="8">
        <v>1.9500000000000002</v>
      </c>
      <c r="V81" s="9">
        <v>1.9500000000000002</v>
      </c>
      <c r="W81" s="8">
        <v>1.9500000000000002</v>
      </c>
      <c r="X81" s="9">
        <v>1.9500000000000002</v>
      </c>
      <c r="Y81" s="8">
        <v>1.9500000000000002</v>
      </c>
      <c r="Z81" s="9">
        <v>1.9500000000000002</v>
      </c>
      <c r="AA81" s="8">
        <v>1.9500000000000002</v>
      </c>
      <c r="AB81" s="9">
        <v>1.9500000000000002</v>
      </c>
      <c r="AC81" s="8">
        <v>1.9500000000000002</v>
      </c>
      <c r="AD81" s="9">
        <v>1.9500000000000002</v>
      </c>
      <c r="AE81" s="8">
        <v>1.9500000000000002</v>
      </c>
      <c r="AF81" s="9"/>
      <c r="AG81" s="8">
        <v>1.9500000000000002</v>
      </c>
      <c r="AH81" s="9"/>
      <c r="AI81" s="8">
        <v>21.91</v>
      </c>
      <c r="AJ81" s="9"/>
    </row>
    <row r="82" spans="1:36" ht="15" x14ac:dyDescent="0.25">
      <c r="A82" s="1" t="s">
        <v>592</v>
      </c>
      <c r="B82" s="1" t="s">
        <v>593</v>
      </c>
      <c r="C82" s="1" t="str">
        <f t="shared" si="2"/>
        <v>F0287-U0287</v>
      </c>
      <c r="D82" s="1">
        <v>133</v>
      </c>
      <c r="E82" s="1" t="s">
        <v>1106</v>
      </c>
      <c r="F82" s="1" t="s">
        <v>1119</v>
      </c>
      <c r="G82" s="1" t="s">
        <v>1198</v>
      </c>
      <c r="H82" s="1" t="s">
        <v>1123</v>
      </c>
      <c r="I82" s="1" t="s">
        <v>1126</v>
      </c>
      <c r="J82" s="1" t="s">
        <v>1130</v>
      </c>
      <c r="K82" s="2">
        <v>93</v>
      </c>
      <c r="L82" s="2">
        <v>13604</v>
      </c>
      <c r="M82" s="8">
        <v>1.9500000000000002</v>
      </c>
      <c r="N82" s="9">
        <v>1.9500000000000002</v>
      </c>
      <c r="O82" s="8">
        <v>1.9500000000000002</v>
      </c>
      <c r="P82" s="9">
        <v>1.9500000000000002</v>
      </c>
      <c r="Q82" s="8">
        <v>1.9500000000000002</v>
      </c>
      <c r="R82" s="9">
        <v>1.9500000000000002</v>
      </c>
      <c r="S82" s="8">
        <v>1.9500000000000002</v>
      </c>
      <c r="T82" s="9">
        <v>1.9500000000000002</v>
      </c>
      <c r="U82" s="8">
        <v>1.9500000000000002</v>
      </c>
      <c r="V82" s="9">
        <v>1.9500000000000002</v>
      </c>
      <c r="W82" s="8">
        <v>1.9500000000000002</v>
      </c>
      <c r="X82" s="9">
        <v>1.9500000000000002</v>
      </c>
      <c r="Y82" s="8">
        <v>1.9500000000000002</v>
      </c>
      <c r="Z82" s="9">
        <v>1.9500000000000002</v>
      </c>
      <c r="AA82" s="8">
        <v>1.9500000000000002</v>
      </c>
      <c r="AB82" s="9">
        <v>1.9500000000000002</v>
      </c>
      <c r="AC82" s="8">
        <v>1.9500000000000002</v>
      </c>
      <c r="AD82" s="9">
        <v>1.9500000000000002</v>
      </c>
      <c r="AE82" s="8">
        <v>1.9500000000000002</v>
      </c>
      <c r="AF82" s="9"/>
      <c r="AG82" s="8">
        <v>1.9500000000000002</v>
      </c>
      <c r="AH82" s="9"/>
      <c r="AI82" s="8">
        <v>12.16</v>
      </c>
      <c r="AJ82" s="9"/>
    </row>
    <row r="83" spans="1:36" ht="15" x14ac:dyDescent="0.25">
      <c r="A83" s="1" t="s">
        <v>594</v>
      </c>
      <c r="B83" s="1" t="s">
        <v>595</v>
      </c>
      <c r="C83" s="1" t="str">
        <f t="shared" si="2"/>
        <v>F0288-U0953</v>
      </c>
      <c r="D83" s="1">
        <v>147</v>
      </c>
      <c r="E83" s="1" t="s">
        <v>1106</v>
      </c>
      <c r="F83" s="1" t="s">
        <v>1119</v>
      </c>
      <c r="G83" s="1" t="s">
        <v>1198</v>
      </c>
      <c r="H83" s="1" t="s">
        <v>1123</v>
      </c>
      <c r="I83" s="1" t="s">
        <v>1126</v>
      </c>
      <c r="J83" s="1" t="s">
        <v>1130</v>
      </c>
      <c r="K83" s="2">
        <v>93</v>
      </c>
      <c r="L83" s="2">
        <v>13604</v>
      </c>
      <c r="M83" s="8">
        <v>2.16</v>
      </c>
      <c r="N83" s="9">
        <v>2.16</v>
      </c>
      <c r="O83" s="8">
        <v>2.16</v>
      </c>
      <c r="P83" s="9">
        <v>2.16</v>
      </c>
      <c r="Q83" s="8">
        <v>2.16</v>
      </c>
      <c r="R83" s="9">
        <v>2.16</v>
      </c>
      <c r="S83" s="8">
        <v>2.16</v>
      </c>
      <c r="T83" s="9">
        <v>2.16</v>
      </c>
      <c r="U83" s="8">
        <v>2.16</v>
      </c>
      <c r="V83" s="9">
        <v>2.16</v>
      </c>
      <c r="W83" s="8">
        <v>2.16</v>
      </c>
      <c r="X83" s="9">
        <v>2.16</v>
      </c>
      <c r="Y83" s="8">
        <v>2.16</v>
      </c>
      <c r="Z83" s="9">
        <v>2.16</v>
      </c>
      <c r="AA83" s="8">
        <v>2.16</v>
      </c>
      <c r="AB83" s="9">
        <v>2.16</v>
      </c>
      <c r="AC83" s="8">
        <v>2.16</v>
      </c>
      <c r="AD83" s="9">
        <v>2.16</v>
      </c>
      <c r="AE83" s="8">
        <v>2.16</v>
      </c>
      <c r="AF83" s="9"/>
      <c r="AG83" s="8">
        <v>2.16</v>
      </c>
      <c r="AH83" s="9"/>
      <c r="AI83" s="8">
        <v>13.350000000000001</v>
      </c>
      <c r="AJ83" s="9"/>
    </row>
    <row r="84" spans="1:36" ht="15" x14ac:dyDescent="0.25">
      <c r="A84" s="1" t="s">
        <v>596</v>
      </c>
      <c r="B84" s="1" t="s">
        <v>597</v>
      </c>
      <c r="C84" s="1" t="str">
        <f t="shared" si="2"/>
        <v>F0289-U0289</v>
      </c>
      <c r="D84" s="1">
        <v>147</v>
      </c>
      <c r="E84" s="1" t="s">
        <v>1106</v>
      </c>
      <c r="F84" s="1" t="s">
        <v>1119</v>
      </c>
      <c r="G84" s="1" t="s">
        <v>1198</v>
      </c>
      <c r="H84" s="1" t="s">
        <v>1123</v>
      </c>
      <c r="I84" s="1" t="s">
        <v>1126</v>
      </c>
      <c r="J84" s="1" t="s">
        <v>1130</v>
      </c>
      <c r="K84" s="2">
        <v>93</v>
      </c>
      <c r="L84" s="2">
        <v>13604</v>
      </c>
      <c r="M84" s="8">
        <v>2.16</v>
      </c>
      <c r="N84" s="9">
        <v>2.16</v>
      </c>
      <c r="O84" s="8">
        <v>2.16</v>
      </c>
      <c r="P84" s="9">
        <v>2.16</v>
      </c>
      <c r="Q84" s="8">
        <v>2.16</v>
      </c>
      <c r="R84" s="9">
        <v>2.16</v>
      </c>
      <c r="S84" s="8">
        <v>2.16</v>
      </c>
      <c r="T84" s="9">
        <v>2.16</v>
      </c>
      <c r="U84" s="8">
        <v>2.16</v>
      </c>
      <c r="V84" s="9">
        <v>2.16</v>
      </c>
      <c r="W84" s="8">
        <v>2.16</v>
      </c>
      <c r="X84" s="9">
        <v>2.16</v>
      </c>
      <c r="Y84" s="8">
        <v>2.16</v>
      </c>
      <c r="Z84" s="9">
        <v>2.16</v>
      </c>
      <c r="AA84" s="8">
        <v>2.16</v>
      </c>
      <c r="AB84" s="9">
        <v>2.16</v>
      </c>
      <c r="AC84" s="8">
        <v>2.16</v>
      </c>
      <c r="AD84" s="9">
        <v>2.16</v>
      </c>
      <c r="AE84" s="8">
        <v>2.16</v>
      </c>
      <c r="AF84" s="9"/>
      <c r="AG84" s="8">
        <v>2.16</v>
      </c>
      <c r="AH84" s="9"/>
      <c r="AI84" s="8">
        <v>14.4</v>
      </c>
      <c r="AJ84" s="9"/>
    </row>
    <row r="85" spans="1:36" ht="15" x14ac:dyDescent="0.25">
      <c r="A85" s="1" t="s">
        <v>598</v>
      </c>
      <c r="B85" s="1" t="s">
        <v>599</v>
      </c>
      <c r="C85" s="1" t="str">
        <f t="shared" si="2"/>
        <v>F0290-U0290</v>
      </c>
      <c r="D85" s="1">
        <v>133</v>
      </c>
      <c r="E85" s="1" t="s">
        <v>1106</v>
      </c>
      <c r="F85" s="1" t="s">
        <v>1119</v>
      </c>
      <c r="G85" s="1" t="s">
        <v>1198</v>
      </c>
      <c r="H85" s="1" t="s">
        <v>1123</v>
      </c>
      <c r="I85" s="1" t="s">
        <v>1126</v>
      </c>
      <c r="J85" s="1" t="s">
        <v>1130</v>
      </c>
      <c r="K85" s="2">
        <v>93</v>
      </c>
      <c r="L85" s="2">
        <v>13604</v>
      </c>
      <c r="M85" s="8">
        <v>1.9500000000000002</v>
      </c>
      <c r="N85" s="9">
        <v>1.9500000000000002</v>
      </c>
      <c r="O85" s="8">
        <v>1.9500000000000002</v>
      </c>
      <c r="P85" s="9">
        <v>1.9500000000000002</v>
      </c>
      <c r="Q85" s="8">
        <v>1.9500000000000002</v>
      </c>
      <c r="R85" s="9">
        <v>1.9500000000000002</v>
      </c>
      <c r="S85" s="8">
        <v>1.9500000000000002</v>
      </c>
      <c r="T85" s="9">
        <v>1.9500000000000002</v>
      </c>
      <c r="U85" s="8">
        <v>1.9500000000000002</v>
      </c>
      <c r="V85" s="9">
        <v>1.9500000000000002</v>
      </c>
      <c r="W85" s="8">
        <v>1.9500000000000002</v>
      </c>
      <c r="X85" s="9">
        <v>1.9500000000000002</v>
      </c>
      <c r="Y85" s="8">
        <v>1.9500000000000002</v>
      </c>
      <c r="Z85" s="9">
        <v>1.9500000000000002</v>
      </c>
      <c r="AA85" s="8">
        <v>1.9500000000000002</v>
      </c>
      <c r="AB85" s="9">
        <v>1.9500000000000002</v>
      </c>
      <c r="AC85" s="8">
        <v>1.9500000000000002</v>
      </c>
      <c r="AD85" s="9">
        <v>1.9500000000000002</v>
      </c>
      <c r="AE85" s="8">
        <v>1.9500000000000002</v>
      </c>
      <c r="AF85" s="9"/>
      <c r="AG85" s="8">
        <v>1.9500000000000002</v>
      </c>
      <c r="AH85" s="9"/>
      <c r="AI85" s="8">
        <v>21.91</v>
      </c>
      <c r="AJ85" s="9"/>
    </row>
    <row r="86" spans="1:36" ht="15" x14ac:dyDescent="0.25">
      <c r="A86" s="1" t="s">
        <v>602</v>
      </c>
      <c r="B86" s="1" t="s">
        <v>603</v>
      </c>
      <c r="C86" s="1" t="str">
        <f t="shared" si="2"/>
        <v>F0292-U1046</v>
      </c>
      <c r="D86" s="1">
        <v>147</v>
      </c>
      <c r="E86" s="1" t="s">
        <v>1106</v>
      </c>
      <c r="F86" s="1" t="s">
        <v>1119</v>
      </c>
      <c r="G86" s="1" t="s">
        <v>1198</v>
      </c>
      <c r="H86" s="1" t="s">
        <v>1123</v>
      </c>
      <c r="I86" s="1" t="s">
        <v>1126</v>
      </c>
      <c r="J86" s="1" t="s">
        <v>1130</v>
      </c>
      <c r="K86" s="2">
        <v>93</v>
      </c>
      <c r="L86" s="2">
        <v>13604</v>
      </c>
      <c r="M86" s="8">
        <v>2.16</v>
      </c>
      <c r="N86" s="9">
        <v>2.16</v>
      </c>
      <c r="O86" s="8">
        <v>2.16</v>
      </c>
      <c r="P86" s="9">
        <v>2.16</v>
      </c>
      <c r="Q86" s="8">
        <v>2.16</v>
      </c>
      <c r="R86" s="9">
        <v>2.16</v>
      </c>
      <c r="S86" s="8">
        <v>2.16</v>
      </c>
      <c r="T86" s="9">
        <v>2.16</v>
      </c>
      <c r="U86" s="8">
        <v>2.16</v>
      </c>
      <c r="V86" s="9">
        <v>2.16</v>
      </c>
      <c r="W86" s="8">
        <v>2.16</v>
      </c>
      <c r="X86" s="9">
        <v>2.16</v>
      </c>
      <c r="Y86" s="8">
        <v>2.16</v>
      </c>
      <c r="Z86" s="9">
        <v>2.16</v>
      </c>
      <c r="AA86" s="8">
        <v>2.16</v>
      </c>
      <c r="AB86" s="9">
        <v>2.16</v>
      </c>
      <c r="AC86" s="8">
        <v>2.16</v>
      </c>
      <c r="AD86" s="9">
        <v>2.16</v>
      </c>
      <c r="AE86" s="8">
        <v>2.16</v>
      </c>
      <c r="AF86" s="9"/>
      <c r="AG86" s="8">
        <v>2.16</v>
      </c>
      <c r="AH86" s="9"/>
      <c r="AI86" s="8">
        <v>7.21</v>
      </c>
      <c r="AJ86" s="9"/>
    </row>
    <row r="87" spans="1:36" ht="15" x14ac:dyDescent="0.25">
      <c r="A87" s="1" t="s">
        <v>604</v>
      </c>
      <c r="B87" s="1" t="s">
        <v>605</v>
      </c>
      <c r="C87" s="1" t="str">
        <f t="shared" si="2"/>
        <v>F0293-U0880</v>
      </c>
      <c r="D87" s="1">
        <v>147</v>
      </c>
      <c r="E87" s="1" t="s">
        <v>1106</v>
      </c>
      <c r="F87" s="1" t="s">
        <v>1119</v>
      </c>
      <c r="G87" s="1" t="s">
        <v>1198</v>
      </c>
      <c r="H87" s="1" t="s">
        <v>1123</v>
      </c>
      <c r="I87" s="1" t="s">
        <v>1126</v>
      </c>
      <c r="J87" s="1" t="s">
        <v>1130</v>
      </c>
      <c r="K87" s="2">
        <v>93</v>
      </c>
      <c r="L87" s="2">
        <v>13604</v>
      </c>
      <c r="M87" s="8">
        <v>2.16</v>
      </c>
      <c r="N87" s="9">
        <v>2.16</v>
      </c>
      <c r="O87" s="8">
        <v>2.16</v>
      </c>
      <c r="P87" s="9">
        <v>2.16</v>
      </c>
      <c r="Q87" s="8">
        <v>2.16</v>
      </c>
      <c r="R87" s="9">
        <v>2.16</v>
      </c>
      <c r="S87" s="8">
        <v>2.16</v>
      </c>
      <c r="T87" s="9">
        <v>2.16</v>
      </c>
      <c r="U87" s="8">
        <v>2.16</v>
      </c>
      <c r="V87" s="9">
        <v>2.16</v>
      </c>
      <c r="W87" s="8">
        <v>2.16</v>
      </c>
      <c r="X87" s="9">
        <v>2.16</v>
      </c>
      <c r="Y87" s="8">
        <v>2.16</v>
      </c>
      <c r="Z87" s="9">
        <v>2.16</v>
      </c>
      <c r="AA87" s="8">
        <v>2.16</v>
      </c>
      <c r="AB87" s="9">
        <v>2.16</v>
      </c>
      <c r="AC87" s="8">
        <v>2.16</v>
      </c>
      <c r="AD87" s="9">
        <v>2.16</v>
      </c>
      <c r="AE87" s="8">
        <v>2.16</v>
      </c>
      <c r="AF87" s="9"/>
      <c r="AG87" s="8">
        <v>2.16</v>
      </c>
      <c r="AH87" s="9"/>
      <c r="AI87" s="8">
        <v>12.49</v>
      </c>
      <c r="AJ87" s="9"/>
    </row>
    <row r="88" spans="1:36" ht="15" x14ac:dyDescent="0.25">
      <c r="A88" s="1" t="s">
        <v>606</v>
      </c>
      <c r="B88" s="1" t="s">
        <v>607</v>
      </c>
      <c r="C88" s="1" t="str">
        <f t="shared" si="2"/>
        <v>F0294-U0294</v>
      </c>
      <c r="D88" s="1">
        <v>133</v>
      </c>
      <c r="E88" s="1" t="s">
        <v>1106</v>
      </c>
      <c r="F88" s="1" t="s">
        <v>1119</v>
      </c>
      <c r="G88" s="1" t="s">
        <v>1198</v>
      </c>
      <c r="H88" s="1" t="s">
        <v>1123</v>
      </c>
      <c r="I88" s="1" t="s">
        <v>1126</v>
      </c>
      <c r="J88" s="1" t="s">
        <v>1130</v>
      </c>
      <c r="K88" s="2">
        <v>93</v>
      </c>
      <c r="L88" s="2">
        <v>13604</v>
      </c>
      <c r="M88" s="8">
        <v>1.9500000000000002</v>
      </c>
      <c r="N88" s="9">
        <v>1.9500000000000002</v>
      </c>
      <c r="O88" s="8">
        <v>1.9500000000000002</v>
      </c>
      <c r="P88" s="9">
        <v>1.9500000000000002</v>
      </c>
      <c r="Q88" s="8">
        <v>1.9500000000000002</v>
      </c>
      <c r="R88" s="9">
        <v>1.9500000000000002</v>
      </c>
      <c r="S88" s="8">
        <v>1.9500000000000002</v>
      </c>
      <c r="T88" s="9">
        <v>1.9500000000000002</v>
      </c>
      <c r="U88" s="8">
        <v>1.9500000000000002</v>
      </c>
      <c r="V88" s="9">
        <v>1.9500000000000002</v>
      </c>
      <c r="W88" s="8">
        <v>1.9500000000000002</v>
      </c>
      <c r="X88" s="9">
        <v>1.9500000000000002</v>
      </c>
      <c r="Y88" s="8">
        <v>1.9500000000000002</v>
      </c>
      <c r="Z88" s="9">
        <v>1.9500000000000002</v>
      </c>
      <c r="AA88" s="8">
        <v>1.9500000000000002</v>
      </c>
      <c r="AB88" s="9">
        <v>1.9500000000000002</v>
      </c>
      <c r="AC88" s="8">
        <v>1.9500000000000002</v>
      </c>
      <c r="AD88" s="9">
        <v>1.9500000000000002</v>
      </c>
      <c r="AE88" s="8">
        <v>1.9500000000000002</v>
      </c>
      <c r="AF88" s="9"/>
      <c r="AG88" s="8">
        <v>1.9500000000000002</v>
      </c>
      <c r="AH88" s="9"/>
      <c r="AI88" s="8">
        <v>3.21</v>
      </c>
      <c r="AJ88" s="9"/>
    </row>
    <row r="89" spans="1:36" ht="15" x14ac:dyDescent="0.25">
      <c r="A89" s="1" t="s">
        <v>600</v>
      </c>
      <c r="B89" s="1" t="s">
        <v>601</v>
      </c>
      <c r="C89" s="1" t="str">
        <f t="shared" si="2"/>
        <v>F0291-U0291</v>
      </c>
      <c r="D89" s="1">
        <v>133</v>
      </c>
      <c r="E89" s="1" t="s">
        <v>1106</v>
      </c>
      <c r="F89" s="1" t="s">
        <v>1119</v>
      </c>
      <c r="G89" s="1" t="s">
        <v>1198</v>
      </c>
      <c r="H89" s="1" t="s">
        <v>1123</v>
      </c>
      <c r="I89" s="1" t="s">
        <v>1126</v>
      </c>
      <c r="J89" s="1" t="s">
        <v>1130</v>
      </c>
      <c r="K89" s="2">
        <v>93</v>
      </c>
      <c r="L89" s="2">
        <v>13604</v>
      </c>
      <c r="M89" s="8">
        <v>1.9500000000000002</v>
      </c>
      <c r="N89" s="9">
        <v>1.9500000000000002</v>
      </c>
      <c r="O89" s="8">
        <v>1.9500000000000002</v>
      </c>
      <c r="P89" s="9">
        <v>1.9500000000000002</v>
      </c>
      <c r="Q89" s="8">
        <v>1.9500000000000002</v>
      </c>
      <c r="R89" s="9">
        <v>1.9500000000000002</v>
      </c>
      <c r="S89" s="8">
        <v>1.9500000000000002</v>
      </c>
      <c r="T89" s="9">
        <v>1.9500000000000002</v>
      </c>
      <c r="U89" s="8">
        <v>1.9500000000000002</v>
      </c>
      <c r="V89" s="9">
        <v>1.9500000000000002</v>
      </c>
      <c r="W89" s="8">
        <v>1.9500000000000002</v>
      </c>
      <c r="X89" s="9">
        <v>1.9500000000000002</v>
      </c>
      <c r="Y89" s="8">
        <v>1.9500000000000002</v>
      </c>
      <c r="Z89" s="9">
        <v>1.9500000000000002</v>
      </c>
      <c r="AA89" s="8">
        <v>1.9500000000000002</v>
      </c>
      <c r="AB89" s="9">
        <v>1.9500000000000002</v>
      </c>
      <c r="AC89" s="8">
        <v>1.9500000000000002</v>
      </c>
      <c r="AD89" s="9">
        <v>1.9500000000000002</v>
      </c>
      <c r="AE89" s="8">
        <v>1.9500000000000002</v>
      </c>
      <c r="AF89" s="9"/>
      <c r="AG89" s="8">
        <v>1.9500000000000002</v>
      </c>
      <c r="AH89" s="9"/>
      <c r="AI89" s="8">
        <v>21.91</v>
      </c>
      <c r="AJ89" s="9"/>
    </row>
    <row r="90" spans="1:36" ht="15" x14ac:dyDescent="0.25">
      <c r="A90" s="1" t="s">
        <v>608</v>
      </c>
      <c r="B90" s="1" t="s">
        <v>609</v>
      </c>
      <c r="C90" s="1" t="str">
        <f t="shared" si="2"/>
        <v>F0295-U0295</v>
      </c>
      <c r="D90" s="1">
        <v>133</v>
      </c>
      <c r="E90" s="1" t="s">
        <v>1106</v>
      </c>
      <c r="F90" s="1" t="s">
        <v>1119</v>
      </c>
      <c r="G90" s="1" t="s">
        <v>1198</v>
      </c>
      <c r="H90" s="1" t="s">
        <v>1123</v>
      </c>
      <c r="I90" s="1" t="s">
        <v>1126</v>
      </c>
      <c r="J90" s="1" t="s">
        <v>1130</v>
      </c>
      <c r="K90" s="2">
        <v>93</v>
      </c>
      <c r="L90" s="2">
        <v>13604</v>
      </c>
      <c r="M90" s="8">
        <v>1.9500000000000002</v>
      </c>
      <c r="N90" s="9">
        <v>1.9500000000000002</v>
      </c>
      <c r="O90" s="8">
        <v>1.9500000000000002</v>
      </c>
      <c r="P90" s="9">
        <v>1.9500000000000002</v>
      </c>
      <c r="Q90" s="8">
        <v>1.9500000000000002</v>
      </c>
      <c r="R90" s="9">
        <v>1.9500000000000002</v>
      </c>
      <c r="S90" s="8">
        <v>1.9500000000000002</v>
      </c>
      <c r="T90" s="9">
        <v>1.9500000000000002</v>
      </c>
      <c r="U90" s="8">
        <v>1.9500000000000002</v>
      </c>
      <c r="V90" s="9">
        <v>1.9500000000000002</v>
      </c>
      <c r="W90" s="8">
        <v>1.9500000000000002</v>
      </c>
      <c r="X90" s="9">
        <v>1.9500000000000002</v>
      </c>
      <c r="Y90" s="8">
        <v>1.9500000000000002</v>
      </c>
      <c r="Z90" s="9">
        <v>1.9500000000000002</v>
      </c>
      <c r="AA90" s="8">
        <v>1.9500000000000002</v>
      </c>
      <c r="AB90" s="9">
        <v>1.9500000000000002</v>
      </c>
      <c r="AC90" s="8">
        <v>1.9500000000000002</v>
      </c>
      <c r="AD90" s="9">
        <v>1.9500000000000002</v>
      </c>
      <c r="AE90" s="8">
        <v>1.9500000000000002</v>
      </c>
      <c r="AF90" s="9"/>
      <c r="AG90" s="8">
        <v>1.9500000000000002</v>
      </c>
      <c r="AH90" s="9"/>
      <c r="AI90" s="8">
        <v>16.41</v>
      </c>
      <c r="AJ90" s="9"/>
    </row>
    <row r="91" spans="1:36" ht="15" x14ac:dyDescent="0.25">
      <c r="A91" s="1" t="s">
        <v>610</v>
      </c>
      <c r="B91" s="1" t="s">
        <v>611</v>
      </c>
      <c r="C91" s="1" t="str">
        <f t="shared" si="2"/>
        <v>F0296-U0296</v>
      </c>
      <c r="D91" s="1">
        <v>147</v>
      </c>
      <c r="E91" s="1" t="s">
        <v>1106</v>
      </c>
      <c r="F91" s="1" t="s">
        <v>1119</v>
      </c>
      <c r="G91" s="1" t="s">
        <v>1198</v>
      </c>
      <c r="H91" s="1" t="s">
        <v>1123</v>
      </c>
      <c r="I91" s="1" t="s">
        <v>1126</v>
      </c>
      <c r="J91" s="1" t="s">
        <v>1130</v>
      </c>
      <c r="K91" s="2">
        <v>93</v>
      </c>
      <c r="L91" s="2">
        <v>13604</v>
      </c>
      <c r="M91" s="8">
        <v>2.16</v>
      </c>
      <c r="N91" s="9">
        <v>2.16</v>
      </c>
      <c r="O91" s="8">
        <v>2.16</v>
      </c>
      <c r="P91" s="9">
        <v>2.16</v>
      </c>
      <c r="Q91" s="8">
        <v>2.16</v>
      </c>
      <c r="R91" s="9">
        <v>2.16</v>
      </c>
      <c r="S91" s="8">
        <v>2.16</v>
      </c>
      <c r="T91" s="9">
        <v>2.16</v>
      </c>
      <c r="U91" s="8">
        <v>2.16</v>
      </c>
      <c r="V91" s="9">
        <v>2.16</v>
      </c>
      <c r="W91" s="8">
        <v>2.16</v>
      </c>
      <c r="X91" s="9">
        <v>2.16</v>
      </c>
      <c r="Y91" s="8">
        <v>2.16</v>
      </c>
      <c r="Z91" s="9">
        <v>2.16</v>
      </c>
      <c r="AA91" s="8">
        <v>2.16</v>
      </c>
      <c r="AB91" s="9">
        <v>2.16</v>
      </c>
      <c r="AC91" s="8">
        <v>2.16</v>
      </c>
      <c r="AD91" s="9">
        <v>2.16</v>
      </c>
      <c r="AE91" s="8">
        <v>2.16</v>
      </c>
      <c r="AF91" s="9"/>
      <c r="AG91" s="8">
        <v>2.16</v>
      </c>
      <c r="AH91" s="9"/>
      <c r="AI91" s="8">
        <v>8.7200000000000006</v>
      </c>
      <c r="AJ91" s="9"/>
    </row>
    <row r="92" spans="1:36" ht="15" x14ac:dyDescent="0.25">
      <c r="A92" s="1" t="s">
        <v>612</v>
      </c>
      <c r="B92" s="1" t="s">
        <v>613</v>
      </c>
      <c r="C92" s="1" t="str">
        <f t="shared" si="2"/>
        <v>F0297-U1057</v>
      </c>
      <c r="D92" s="1">
        <v>147</v>
      </c>
      <c r="E92" s="1" t="s">
        <v>1106</v>
      </c>
      <c r="F92" s="1" t="s">
        <v>1119</v>
      </c>
      <c r="G92" s="1" t="s">
        <v>1198</v>
      </c>
      <c r="H92" s="1" t="s">
        <v>1123</v>
      </c>
      <c r="I92" s="1" t="s">
        <v>1126</v>
      </c>
      <c r="J92" s="1" t="s">
        <v>1130</v>
      </c>
      <c r="K92" s="2">
        <v>93</v>
      </c>
      <c r="L92" s="2">
        <v>13604</v>
      </c>
      <c r="M92" s="8">
        <v>2.16</v>
      </c>
      <c r="N92" s="9">
        <v>2.16</v>
      </c>
      <c r="O92" s="8">
        <v>2.16</v>
      </c>
      <c r="P92" s="9">
        <v>2.16</v>
      </c>
      <c r="Q92" s="8">
        <v>2.16</v>
      </c>
      <c r="R92" s="9">
        <v>2.16</v>
      </c>
      <c r="S92" s="8">
        <v>2.16</v>
      </c>
      <c r="T92" s="9">
        <v>2.16</v>
      </c>
      <c r="U92" s="8">
        <v>2.16</v>
      </c>
      <c r="V92" s="9">
        <v>2.16</v>
      </c>
      <c r="W92" s="8">
        <v>2.16</v>
      </c>
      <c r="X92" s="9">
        <v>2.16</v>
      </c>
      <c r="Y92" s="8">
        <v>2.16</v>
      </c>
      <c r="Z92" s="9">
        <v>2.16</v>
      </c>
      <c r="AA92" s="8">
        <v>2.16</v>
      </c>
      <c r="AB92" s="9">
        <v>2.16</v>
      </c>
      <c r="AC92" s="8">
        <v>2.16</v>
      </c>
      <c r="AD92" s="9">
        <v>2.16</v>
      </c>
      <c r="AE92" s="8">
        <v>2.16</v>
      </c>
      <c r="AF92" s="9"/>
      <c r="AG92" s="8">
        <v>2.16</v>
      </c>
      <c r="AH92" s="9"/>
      <c r="AI92" s="8">
        <v>13.96</v>
      </c>
      <c r="AJ92" s="9"/>
    </row>
    <row r="93" spans="1:36" ht="15" x14ac:dyDescent="0.25">
      <c r="A93" s="1" t="s">
        <v>614</v>
      </c>
      <c r="B93" s="1" t="s">
        <v>615</v>
      </c>
      <c r="C93" s="1" t="str">
        <f t="shared" si="2"/>
        <v>F0298-U0593</v>
      </c>
      <c r="D93" s="1">
        <v>133</v>
      </c>
      <c r="E93" s="1" t="s">
        <v>1106</v>
      </c>
      <c r="F93" s="1" t="s">
        <v>1119</v>
      </c>
      <c r="G93" s="1" t="s">
        <v>1198</v>
      </c>
      <c r="H93" s="1" t="s">
        <v>1123</v>
      </c>
      <c r="I93" s="1" t="s">
        <v>1126</v>
      </c>
      <c r="J93" s="1" t="s">
        <v>1130</v>
      </c>
      <c r="K93" s="2">
        <v>93</v>
      </c>
      <c r="L93" s="2">
        <v>13604</v>
      </c>
      <c r="M93" s="8">
        <v>1.9500000000000002</v>
      </c>
      <c r="N93" s="9">
        <v>1.9500000000000002</v>
      </c>
      <c r="O93" s="8">
        <v>1.9500000000000002</v>
      </c>
      <c r="P93" s="9">
        <v>1.9500000000000002</v>
      </c>
      <c r="Q93" s="8">
        <v>1.9500000000000002</v>
      </c>
      <c r="R93" s="9">
        <v>1.9500000000000002</v>
      </c>
      <c r="S93" s="8">
        <v>1.9500000000000002</v>
      </c>
      <c r="T93" s="9">
        <v>1.9500000000000002</v>
      </c>
      <c r="U93" s="8">
        <v>1.9500000000000002</v>
      </c>
      <c r="V93" s="9">
        <v>1.9500000000000002</v>
      </c>
      <c r="W93" s="8">
        <v>1.9500000000000002</v>
      </c>
      <c r="X93" s="9">
        <v>1.9500000000000002</v>
      </c>
      <c r="Y93" s="8">
        <v>1.9500000000000002</v>
      </c>
      <c r="Z93" s="9">
        <v>1.9500000000000002</v>
      </c>
      <c r="AA93" s="8">
        <v>1.9500000000000002</v>
      </c>
      <c r="AB93" s="9">
        <v>1.9500000000000002</v>
      </c>
      <c r="AC93" s="8">
        <v>1.9500000000000002</v>
      </c>
      <c r="AD93" s="9">
        <v>1.9500000000000002</v>
      </c>
      <c r="AE93" s="8">
        <v>1.9500000000000002</v>
      </c>
      <c r="AF93" s="9"/>
      <c r="AG93" s="8">
        <v>1.9500000000000002</v>
      </c>
      <c r="AH93" s="9"/>
      <c r="AI93" s="8">
        <v>16.64</v>
      </c>
      <c r="AJ93" s="9"/>
    </row>
    <row r="94" spans="1:36" ht="15" x14ac:dyDescent="0.25">
      <c r="A94" s="1" t="s">
        <v>616</v>
      </c>
      <c r="B94" s="1" t="s">
        <v>17</v>
      </c>
      <c r="C94" s="1" t="str">
        <f t="shared" si="2"/>
        <v>F0300-U0842</v>
      </c>
      <c r="D94" s="1">
        <v>105</v>
      </c>
      <c r="E94" s="1" t="s">
        <v>1106</v>
      </c>
      <c r="F94" s="1" t="s">
        <v>1119</v>
      </c>
      <c r="G94" s="1" t="s">
        <v>1198</v>
      </c>
      <c r="H94" s="1" t="s">
        <v>1123</v>
      </c>
      <c r="I94" s="1" t="s">
        <v>1126</v>
      </c>
      <c r="J94" s="1" t="s">
        <v>1130</v>
      </c>
      <c r="K94" s="2">
        <v>93</v>
      </c>
      <c r="L94" s="2">
        <v>13604</v>
      </c>
      <c r="M94" s="8">
        <v>1.54</v>
      </c>
      <c r="N94" s="9">
        <v>1.54</v>
      </c>
      <c r="O94" s="8">
        <v>1.54</v>
      </c>
      <c r="P94" s="9">
        <v>1.54</v>
      </c>
      <c r="Q94" s="8">
        <v>1.54</v>
      </c>
      <c r="R94" s="9">
        <v>1.54</v>
      </c>
      <c r="S94" s="8">
        <v>1.54</v>
      </c>
      <c r="T94" s="9">
        <v>1.54</v>
      </c>
      <c r="U94" s="8">
        <v>1.54</v>
      </c>
      <c r="V94" s="9">
        <v>1.54</v>
      </c>
      <c r="W94" s="8">
        <v>1.54</v>
      </c>
      <c r="X94" s="9">
        <v>1.54</v>
      </c>
      <c r="Y94" s="8">
        <v>1.54</v>
      </c>
      <c r="Z94" s="9">
        <v>1.54</v>
      </c>
      <c r="AA94" s="8">
        <v>1.54</v>
      </c>
      <c r="AB94" s="9">
        <v>1.54</v>
      </c>
      <c r="AC94" s="8">
        <v>1.54</v>
      </c>
      <c r="AD94" s="9">
        <v>1.54</v>
      </c>
      <c r="AE94" s="8">
        <v>1.54</v>
      </c>
      <c r="AF94" s="9"/>
      <c r="AG94" s="8">
        <v>1.54</v>
      </c>
      <c r="AH94" s="9"/>
      <c r="AI94" s="8">
        <v>17.29</v>
      </c>
      <c r="AJ94" s="9"/>
    </row>
    <row r="95" spans="1:36" ht="15" x14ac:dyDescent="0.25">
      <c r="A95" s="1" t="s">
        <v>617</v>
      </c>
      <c r="B95" s="1" t="s">
        <v>618</v>
      </c>
      <c r="C95" s="1" t="str">
        <f t="shared" si="2"/>
        <v>F0301-U0301</v>
      </c>
      <c r="D95" s="1">
        <v>133</v>
      </c>
      <c r="E95" s="1" t="s">
        <v>1106</v>
      </c>
      <c r="F95" s="1" t="s">
        <v>1119</v>
      </c>
      <c r="G95" s="1" t="s">
        <v>1198</v>
      </c>
      <c r="H95" s="1" t="s">
        <v>1123</v>
      </c>
      <c r="I95" s="1" t="s">
        <v>1126</v>
      </c>
      <c r="J95" s="1" t="s">
        <v>1130</v>
      </c>
      <c r="K95" s="2">
        <v>93</v>
      </c>
      <c r="L95" s="2">
        <v>13604</v>
      </c>
      <c r="M95" s="8">
        <v>1.9500000000000002</v>
      </c>
      <c r="N95" s="9">
        <v>1.9500000000000002</v>
      </c>
      <c r="O95" s="8">
        <v>1.9500000000000002</v>
      </c>
      <c r="P95" s="9">
        <v>1.9500000000000002</v>
      </c>
      <c r="Q95" s="8">
        <v>1.9500000000000002</v>
      </c>
      <c r="R95" s="9">
        <v>1.9500000000000002</v>
      </c>
      <c r="S95" s="8">
        <v>1.9500000000000002</v>
      </c>
      <c r="T95" s="9">
        <v>1.9500000000000002</v>
      </c>
      <c r="U95" s="8">
        <v>1.9500000000000002</v>
      </c>
      <c r="V95" s="9">
        <v>1.9500000000000002</v>
      </c>
      <c r="W95" s="8">
        <v>1.9500000000000002</v>
      </c>
      <c r="X95" s="9">
        <v>1.9500000000000002</v>
      </c>
      <c r="Y95" s="8">
        <v>1.9500000000000002</v>
      </c>
      <c r="Z95" s="9">
        <v>1.9500000000000002</v>
      </c>
      <c r="AA95" s="8">
        <v>1.9500000000000002</v>
      </c>
      <c r="AB95" s="9">
        <v>1.9500000000000002</v>
      </c>
      <c r="AC95" s="8">
        <v>1.9500000000000002</v>
      </c>
      <c r="AD95" s="9">
        <v>1.9500000000000002</v>
      </c>
      <c r="AE95" s="8">
        <v>1.9500000000000002</v>
      </c>
      <c r="AF95" s="9"/>
      <c r="AG95" s="8">
        <v>1.9500000000000002</v>
      </c>
      <c r="AH95" s="9"/>
      <c r="AI95" s="8">
        <v>7.44</v>
      </c>
      <c r="AJ95" s="9"/>
    </row>
    <row r="96" spans="1:36" ht="15" x14ac:dyDescent="0.25">
      <c r="A96" s="1" t="s">
        <v>619</v>
      </c>
      <c r="B96" s="1" t="s">
        <v>620</v>
      </c>
      <c r="C96" s="1" t="str">
        <f t="shared" si="2"/>
        <v>F0302-U0887</v>
      </c>
      <c r="D96" s="1">
        <v>147</v>
      </c>
      <c r="E96" s="1" t="s">
        <v>1106</v>
      </c>
      <c r="F96" s="1" t="s">
        <v>1119</v>
      </c>
      <c r="G96" s="1" t="s">
        <v>1198</v>
      </c>
      <c r="H96" s="1" t="s">
        <v>1123</v>
      </c>
      <c r="I96" s="1" t="s">
        <v>1126</v>
      </c>
      <c r="J96" s="1" t="s">
        <v>1130</v>
      </c>
      <c r="K96" s="2">
        <v>93</v>
      </c>
      <c r="L96" s="2">
        <v>13604</v>
      </c>
      <c r="M96" s="8">
        <v>2.16</v>
      </c>
      <c r="N96" s="9">
        <v>2.16</v>
      </c>
      <c r="O96" s="8">
        <v>2.16</v>
      </c>
      <c r="P96" s="9">
        <v>2.16</v>
      </c>
      <c r="Q96" s="8">
        <v>2.16</v>
      </c>
      <c r="R96" s="9">
        <v>2.16</v>
      </c>
      <c r="S96" s="8">
        <v>2.16</v>
      </c>
      <c r="T96" s="9">
        <v>2.16</v>
      </c>
      <c r="U96" s="8">
        <v>2.16</v>
      </c>
      <c r="V96" s="9">
        <v>2.16</v>
      </c>
      <c r="W96" s="8">
        <v>2.16</v>
      </c>
      <c r="X96" s="9">
        <v>2.16</v>
      </c>
      <c r="Y96" s="8">
        <v>2.16</v>
      </c>
      <c r="Z96" s="9">
        <v>2.16</v>
      </c>
      <c r="AA96" s="8">
        <v>2.16</v>
      </c>
      <c r="AB96" s="9">
        <v>2.16</v>
      </c>
      <c r="AC96" s="8">
        <v>2.16</v>
      </c>
      <c r="AD96" s="9">
        <v>2.16</v>
      </c>
      <c r="AE96" s="8">
        <v>2.16</v>
      </c>
      <c r="AF96" s="9"/>
      <c r="AG96" s="8">
        <v>2.16</v>
      </c>
      <c r="AH96" s="9"/>
      <c r="AI96" s="8">
        <v>5.94</v>
      </c>
      <c r="AJ96" s="9"/>
    </row>
    <row r="97" spans="1:36" ht="15" x14ac:dyDescent="0.25">
      <c r="A97" s="1" t="s">
        <v>621</v>
      </c>
      <c r="B97" s="1" t="s">
        <v>622</v>
      </c>
      <c r="C97" s="1" t="str">
        <f t="shared" si="2"/>
        <v>F0303-U0303</v>
      </c>
      <c r="D97" s="1">
        <v>147</v>
      </c>
      <c r="E97" s="1" t="s">
        <v>1106</v>
      </c>
      <c r="F97" s="1" t="s">
        <v>1119</v>
      </c>
      <c r="G97" s="1" t="s">
        <v>1198</v>
      </c>
      <c r="H97" s="1" t="s">
        <v>1123</v>
      </c>
      <c r="I97" s="1" t="s">
        <v>1126</v>
      </c>
      <c r="J97" s="1" t="s">
        <v>1130</v>
      </c>
      <c r="K97" s="2">
        <v>93</v>
      </c>
      <c r="L97" s="2">
        <v>13604</v>
      </c>
      <c r="M97" s="8">
        <v>2.16</v>
      </c>
      <c r="N97" s="9">
        <v>2.16</v>
      </c>
      <c r="O97" s="8">
        <v>2.16</v>
      </c>
      <c r="P97" s="9">
        <v>2.16</v>
      </c>
      <c r="Q97" s="8">
        <v>2.16</v>
      </c>
      <c r="R97" s="9">
        <v>2.16</v>
      </c>
      <c r="S97" s="8">
        <v>2.16</v>
      </c>
      <c r="T97" s="9">
        <v>2.16</v>
      </c>
      <c r="U97" s="8">
        <v>2.16</v>
      </c>
      <c r="V97" s="9">
        <v>2.16</v>
      </c>
      <c r="W97" s="8">
        <v>2.16</v>
      </c>
      <c r="X97" s="9">
        <v>2.16</v>
      </c>
      <c r="Y97" s="8">
        <v>2.16</v>
      </c>
      <c r="Z97" s="9">
        <v>2.16</v>
      </c>
      <c r="AA97" s="8">
        <v>2.16</v>
      </c>
      <c r="AB97" s="9">
        <v>2.16</v>
      </c>
      <c r="AC97" s="8">
        <v>2.16</v>
      </c>
      <c r="AD97" s="9">
        <v>2.16</v>
      </c>
      <c r="AE97" s="8">
        <v>2.16</v>
      </c>
      <c r="AF97" s="9"/>
      <c r="AG97" s="8">
        <v>2.16</v>
      </c>
      <c r="AH97" s="9"/>
      <c r="AI97" s="8">
        <v>4.9400000000000004</v>
      </c>
      <c r="AJ97" s="9"/>
    </row>
    <row r="98" spans="1:36" ht="15" x14ac:dyDescent="0.25">
      <c r="A98" s="1" t="s">
        <v>623</v>
      </c>
      <c r="B98" s="1" t="s">
        <v>624</v>
      </c>
      <c r="C98" s="1" t="str">
        <f t="shared" si="2"/>
        <v>F0304-U0304</v>
      </c>
      <c r="D98" s="1">
        <v>133</v>
      </c>
      <c r="E98" s="1" t="s">
        <v>1106</v>
      </c>
      <c r="F98" s="1" t="s">
        <v>1119</v>
      </c>
      <c r="G98" s="1" t="s">
        <v>1198</v>
      </c>
      <c r="H98" s="1" t="s">
        <v>1123</v>
      </c>
      <c r="I98" s="1" t="s">
        <v>1126</v>
      </c>
      <c r="J98" s="1" t="s">
        <v>1130</v>
      </c>
      <c r="K98" s="2">
        <v>93</v>
      </c>
      <c r="L98" s="2">
        <v>13604</v>
      </c>
      <c r="M98" s="8">
        <v>1.9500000000000002</v>
      </c>
      <c r="N98" s="9">
        <v>1.9500000000000002</v>
      </c>
      <c r="O98" s="8">
        <v>1.9500000000000002</v>
      </c>
      <c r="P98" s="9">
        <v>1.9500000000000002</v>
      </c>
      <c r="Q98" s="8">
        <v>1.9500000000000002</v>
      </c>
      <c r="R98" s="9">
        <v>1.9500000000000002</v>
      </c>
      <c r="S98" s="8">
        <v>1.9500000000000002</v>
      </c>
      <c r="T98" s="9">
        <v>1.9500000000000002</v>
      </c>
      <c r="U98" s="8">
        <v>1.9500000000000002</v>
      </c>
      <c r="V98" s="9">
        <v>1.9500000000000002</v>
      </c>
      <c r="W98" s="8">
        <v>1.9500000000000002</v>
      </c>
      <c r="X98" s="9">
        <v>1.9500000000000002</v>
      </c>
      <c r="Y98" s="8">
        <v>1.9500000000000002</v>
      </c>
      <c r="Z98" s="9">
        <v>1.9500000000000002</v>
      </c>
      <c r="AA98" s="8">
        <v>1.9500000000000002</v>
      </c>
      <c r="AB98" s="9">
        <v>1.9500000000000002</v>
      </c>
      <c r="AC98" s="8">
        <v>1.9500000000000002</v>
      </c>
      <c r="AD98" s="9">
        <v>1.9500000000000002</v>
      </c>
      <c r="AE98" s="8">
        <v>1.9500000000000002</v>
      </c>
      <c r="AF98" s="9"/>
      <c r="AG98" s="8">
        <v>1.9500000000000002</v>
      </c>
      <c r="AH98" s="9"/>
      <c r="AI98" s="8">
        <v>8.370000000000001</v>
      </c>
      <c r="AJ98" s="9"/>
    </row>
    <row r="99" spans="1:36" ht="15" x14ac:dyDescent="0.25">
      <c r="A99" s="1" t="s">
        <v>625</v>
      </c>
      <c r="B99" s="1" t="s">
        <v>626</v>
      </c>
      <c r="C99" s="1" t="str">
        <f t="shared" si="2"/>
        <v>F0305-U0305</v>
      </c>
      <c r="D99" s="1">
        <v>133</v>
      </c>
      <c r="E99" s="1" t="s">
        <v>1106</v>
      </c>
      <c r="F99" s="1" t="s">
        <v>1119</v>
      </c>
      <c r="G99" s="1" t="s">
        <v>1198</v>
      </c>
      <c r="H99" s="1" t="s">
        <v>1123</v>
      </c>
      <c r="I99" s="1" t="s">
        <v>1126</v>
      </c>
      <c r="J99" s="1" t="s">
        <v>1130</v>
      </c>
      <c r="K99" s="2">
        <v>93</v>
      </c>
      <c r="L99" s="2">
        <v>13604</v>
      </c>
      <c r="M99" s="8">
        <v>1.9500000000000002</v>
      </c>
      <c r="N99" s="9">
        <v>1.9500000000000002</v>
      </c>
      <c r="O99" s="8">
        <v>1.9500000000000002</v>
      </c>
      <c r="P99" s="9">
        <v>1.9500000000000002</v>
      </c>
      <c r="Q99" s="8">
        <v>1.9500000000000002</v>
      </c>
      <c r="R99" s="9">
        <v>1.9500000000000002</v>
      </c>
      <c r="S99" s="8">
        <v>1.9500000000000002</v>
      </c>
      <c r="T99" s="9">
        <v>1.9500000000000002</v>
      </c>
      <c r="U99" s="8">
        <v>1.9500000000000002</v>
      </c>
      <c r="V99" s="9">
        <v>1.9500000000000002</v>
      </c>
      <c r="W99" s="8">
        <v>1.9500000000000002</v>
      </c>
      <c r="X99" s="9">
        <v>1.9500000000000002</v>
      </c>
      <c r="Y99" s="8">
        <v>1.9500000000000002</v>
      </c>
      <c r="Z99" s="9">
        <v>1.9500000000000002</v>
      </c>
      <c r="AA99" s="8">
        <v>1.9500000000000002</v>
      </c>
      <c r="AB99" s="9">
        <v>1.9500000000000002</v>
      </c>
      <c r="AC99" s="8">
        <v>1.9500000000000002</v>
      </c>
      <c r="AD99" s="9">
        <v>1.9500000000000002</v>
      </c>
      <c r="AE99" s="8">
        <v>1.9500000000000002</v>
      </c>
      <c r="AF99" s="9"/>
      <c r="AG99" s="8">
        <v>1.9500000000000002</v>
      </c>
      <c r="AH99" s="9"/>
      <c r="AI99" s="8">
        <v>21.91</v>
      </c>
      <c r="AJ99" s="9"/>
    </row>
    <row r="100" spans="1:36" ht="15" x14ac:dyDescent="0.25">
      <c r="A100" s="1" t="s">
        <v>627</v>
      </c>
      <c r="B100" s="1" t="s">
        <v>628</v>
      </c>
      <c r="C100" s="1" t="str">
        <f t="shared" si="2"/>
        <v>F0306-U0306</v>
      </c>
      <c r="D100" s="1">
        <v>147</v>
      </c>
      <c r="E100" s="1" t="s">
        <v>1106</v>
      </c>
      <c r="F100" s="1" t="s">
        <v>1119</v>
      </c>
      <c r="G100" s="1" t="s">
        <v>1198</v>
      </c>
      <c r="H100" s="1" t="s">
        <v>1123</v>
      </c>
      <c r="I100" s="1" t="s">
        <v>1126</v>
      </c>
      <c r="J100" s="1" t="s">
        <v>1130</v>
      </c>
      <c r="K100" s="2">
        <v>93</v>
      </c>
      <c r="L100" s="2">
        <v>13604</v>
      </c>
      <c r="M100" s="8">
        <v>2.16</v>
      </c>
      <c r="N100" s="9">
        <v>2.16</v>
      </c>
      <c r="O100" s="8">
        <v>2.16</v>
      </c>
      <c r="P100" s="9">
        <v>2.16</v>
      </c>
      <c r="Q100" s="8">
        <v>2.16</v>
      </c>
      <c r="R100" s="9">
        <v>2.16</v>
      </c>
      <c r="S100" s="8">
        <v>2.16</v>
      </c>
      <c r="T100" s="9">
        <v>2.16</v>
      </c>
      <c r="U100" s="8">
        <v>2.16</v>
      </c>
      <c r="V100" s="9">
        <v>2.16</v>
      </c>
      <c r="W100" s="8">
        <v>2.16</v>
      </c>
      <c r="X100" s="9">
        <v>2.16</v>
      </c>
      <c r="Y100" s="8">
        <v>2.16</v>
      </c>
      <c r="Z100" s="9">
        <v>2.16</v>
      </c>
      <c r="AA100" s="8">
        <v>2.16</v>
      </c>
      <c r="AB100" s="9">
        <v>2.16</v>
      </c>
      <c r="AC100" s="8">
        <v>2.16</v>
      </c>
      <c r="AD100" s="9">
        <v>2.16</v>
      </c>
      <c r="AE100" s="8">
        <v>2.16</v>
      </c>
      <c r="AF100" s="9"/>
      <c r="AG100" s="8">
        <v>2.16</v>
      </c>
      <c r="AH100" s="9"/>
      <c r="AI100" s="8">
        <v>4.8900000000000006</v>
      </c>
      <c r="AJ100" s="9"/>
    </row>
    <row r="101" spans="1:36" ht="15" x14ac:dyDescent="0.25">
      <c r="A101" s="1" t="s">
        <v>629</v>
      </c>
      <c r="B101" s="1" t="s">
        <v>630</v>
      </c>
      <c r="C101" s="1" t="str">
        <f t="shared" si="2"/>
        <v>F0307-U0307</v>
      </c>
      <c r="D101" s="1">
        <v>147</v>
      </c>
      <c r="E101" s="1" t="s">
        <v>1106</v>
      </c>
      <c r="F101" s="1" t="s">
        <v>1119</v>
      </c>
      <c r="G101" s="1" t="s">
        <v>1198</v>
      </c>
      <c r="H101" s="1" t="s">
        <v>1123</v>
      </c>
      <c r="I101" s="1" t="s">
        <v>1126</v>
      </c>
      <c r="J101" s="1" t="s">
        <v>1130</v>
      </c>
      <c r="K101" s="2">
        <v>93</v>
      </c>
      <c r="L101" s="2">
        <v>13604</v>
      </c>
      <c r="M101" s="8">
        <v>2.16</v>
      </c>
      <c r="N101" s="9">
        <v>2.16</v>
      </c>
      <c r="O101" s="8">
        <v>2.16</v>
      </c>
      <c r="P101" s="9">
        <v>2.16</v>
      </c>
      <c r="Q101" s="8">
        <v>2.16</v>
      </c>
      <c r="R101" s="9">
        <v>2.16</v>
      </c>
      <c r="S101" s="8">
        <v>2.16</v>
      </c>
      <c r="T101" s="9">
        <v>2.16</v>
      </c>
      <c r="U101" s="8">
        <v>2.16</v>
      </c>
      <c r="V101" s="9">
        <v>2.16</v>
      </c>
      <c r="W101" s="8">
        <v>2.16</v>
      </c>
      <c r="X101" s="9">
        <v>2.16</v>
      </c>
      <c r="Y101" s="8">
        <v>2.16</v>
      </c>
      <c r="Z101" s="9">
        <v>2.16</v>
      </c>
      <c r="AA101" s="8">
        <v>2.16</v>
      </c>
      <c r="AB101" s="9">
        <v>2.16</v>
      </c>
      <c r="AC101" s="8">
        <v>2.16</v>
      </c>
      <c r="AD101" s="9">
        <v>2.16</v>
      </c>
      <c r="AE101" s="8">
        <v>2.16</v>
      </c>
      <c r="AF101" s="9"/>
      <c r="AG101" s="8">
        <v>2.16</v>
      </c>
      <c r="AH101" s="9"/>
      <c r="AI101" s="8">
        <v>24.21</v>
      </c>
      <c r="AJ101" s="9"/>
    </row>
    <row r="102" spans="1:36" ht="15" x14ac:dyDescent="0.25">
      <c r="A102" s="1" t="s">
        <v>631</v>
      </c>
      <c r="B102" s="1" t="s">
        <v>632</v>
      </c>
      <c r="C102" s="1" t="str">
        <f t="shared" si="2"/>
        <v>F0308-U0308</v>
      </c>
      <c r="D102" s="1">
        <v>133</v>
      </c>
      <c r="E102" s="1" t="s">
        <v>1106</v>
      </c>
      <c r="F102" s="1" t="s">
        <v>1119</v>
      </c>
      <c r="G102" s="1" t="s">
        <v>1198</v>
      </c>
      <c r="H102" s="1" t="s">
        <v>1123</v>
      </c>
      <c r="I102" s="1" t="s">
        <v>1126</v>
      </c>
      <c r="J102" s="1" t="s">
        <v>1130</v>
      </c>
      <c r="K102" s="2">
        <v>93</v>
      </c>
      <c r="L102" s="2">
        <v>13604</v>
      </c>
      <c r="M102" s="8">
        <v>1.9500000000000002</v>
      </c>
      <c r="N102" s="9">
        <v>1.9500000000000002</v>
      </c>
      <c r="O102" s="8">
        <v>1.9500000000000002</v>
      </c>
      <c r="P102" s="9">
        <v>1.9500000000000002</v>
      </c>
      <c r="Q102" s="8">
        <v>1.9500000000000002</v>
      </c>
      <c r="R102" s="9">
        <v>1.9500000000000002</v>
      </c>
      <c r="S102" s="8">
        <v>1.9500000000000002</v>
      </c>
      <c r="T102" s="9">
        <v>1.9500000000000002</v>
      </c>
      <c r="U102" s="8">
        <v>1.9500000000000002</v>
      </c>
      <c r="V102" s="9">
        <v>1.9500000000000002</v>
      </c>
      <c r="W102" s="8">
        <v>1.9500000000000002</v>
      </c>
      <c r="X102" s="9">
        <v>1.9500000000000002</v>
      </c>
      <c r="Y102" s="8">
        <v>1.9500000000000002</v>
      </c>
      <c r="Z102" s="9">
        <v>1.9500000000000002</v>
      </c>
      <c r="AA102" s="8">
        <v>1.9500000000000002</v>
      </c>
      <c r="AB102" s="9">
        <v>1.9500000000000002</v>
      </c>
      <c r="AC102" s="8">
        <v>1.9500000000000002</v>
      </c>
      <c r="AD102" s="9">
        <v>1.9500000000000002</v>
      </c>
      <c r="AE102" s="8">
        <v>1.9500000000000002</v>
      </c>
      <c r="AF102" s="9"/>
      <c r="AG102" s="8">
        <v>1.9500000000000002</v>
      </c>
      <c r="AH102" s="9"/>
      <c r="AI102" s="8">
        <v>14.72</v>
      </c>
      <c r="AJ102" s="9"/>
    </row>
    <row r="103" spans="1:36" ht="15" x14ac:dyDescent="0.25">
      <c r="A103" s="1" t="s">
        <v>635</v>
      </c>
      <c r="B103" s="1" t="s">
        <v>636</v>
      </c>
      <c r="C103" s="1" t="str">
        <f t="shared" si="2"/>
        <v>F0310-U1025</v>
      </c>
      <c r="D103" s="1">
        <v>147</v>
      </c>
      <c r="E103" s="1" t="s">
        <v>1106</v>
      </c>
      <c r="F103" s="1" t="s">
        <v>1119</v>
      </c>
      <c r="G103" s="1" t="s">
        <v>1198</v>
      </c>
      <c r="H103" s="1" t="s">
        <v>1123</v>
      </c>
      <c r="I103" s="1" t="s">
        <v>1126</v>
      </c>
      <c r="J103" s="1" t="s">
        <v>1130</v>
      </c>
      <c r="K103" s="2">
        <v>93</v>
      </c>
      <c r="L103" s="2">
        <v>13604</v>
      </c>
      <c r="M103" s="8">
        <v>2.16</v>
      </c>
      <c r="N103" s="9">
        <v>2.16</v>
      </c>
      <c r="O103" s="8">
        <v>2.16</v>
      </c>
      <c r="P103" s="9">
        <v>2.16</v>
      </c>
      <c r="Q103" s="8">
        <v>2.16</v>
      </c>
      <c r="R103" s="9">
        <v>2.16</v>
      </c>
      <c r="S103" s="8">
        <v>2.16</v>
      </c>
      <c r="T103" s="9">
        <v>2.16</v>
      </c>
      <c r="U103" s="8">
        <v>2.16</v>
      </c>
      <c r="V103" s="9">
        <v>2.16</v>
      </c>
      <c r="W103" s="8">
        <v>2.16</v>
      </c>
      <c r="X103" s="9">
        <v>2.16</v>
      </c>
      <c r="Y103" s="8">
        <v>2.16</v>
      </c>
      <c r="Z103" s="9">
        <v>2.16</v>
      </c>
      <c r="AA103" s="8">
        <v>2.16</v>
      </c>
      <c r="AB103" s="9">
        <v>2.16</v>
      </c>
      <c r="AC103" s="8">
        <v>2.16</v>
      </c>
      <c r="AD103" s="9">
        <v>2.16</v>
      </c>
      <c r="AE103" s="8">
        <v>2.16</v>
      </c>
      <c r="AF103" s="9"/>
      <c r="AG103" s="8">
        <v>2.16</v>
      </c>
      <c r="AH103" s="9"/>
      <c r="AI103" s="8">
        <v>11.18</v>
      </c>
      <c r="AJ103" s="9"/>
    </row>
    <row r="104" spans="1:36" ht="15" x14ac:dyDescent="0.25">
      <c r="A104" s="1" t="s">
        <v>637</v>
      </c>
      <c r="B104" s="1" t="s">
        <v>638</v>
      </c>
      <c r="C104" s="1" t="str">
        <f t="shared" si="2"/>
        <v>F0311-U0311</v>
      </c>
      <c r="D104" s="1">
        <v>147</v>
      </c>
      <c r="E104" s="1" t="s">
        <v>1106</v>
      </c>
      <c r="F104" s="1" t="s">
        <v>1119</v>
      </c>
      <c r="G104" s="1" t="s">
        <v>1198</v>
      </c>
      <c r="H104" s="1" t="s">
        <v>1123</v>
      </c>
      <c r="I104" s="1" t="s">
        <v>1126</v>
      </c>
      <c r="J104" s="1" t="s">
        <v>1130</v>
      </c>
      <c r="K104" s="2">
        <v>93</v>
      </c>
      <c r="L104" s="2">
        <v>13604</v>
      </c>
      <c r="M104" s="8">
        <v>2.16</v>
      </c>
      <c r="N104" s="9">
        <v>2.16</v>
      </c>
      <c r="O104" s="8">
        <v>2.16</v>
      </c>
      <c r="P104" s="9">
        <v>2.16</v>
      </c>
      <c r="Q104" s="8">
        <v>2.16</v>
      </c>
      <c r="R104" s="9">
        <v>2.16</v>
      </c>
      <c r="S104" s="8">
        <v>2.16</v>
      </c>
      <c r="T104" s="9">
        <v>2.16</v>
      </c>
      <c r="U104" s="8">
        <v>2.16</v>
      </c>
      <c r="V104" s="9">
        <v>2.16</v>
      </c>
      <c r="W104" s="8">
        <v>2.16</v>
      </c>
      <c r="X104" s="9">
        <v>2.16</v>
      </c>
      <c r="Y104" s="8">
        <v>2.16</v>
      </c>
      <c r="Z104" s="9">
        <v>2.16</v>
      </c>
      <c r="AA104" s="8">
        <v>2.16</v>
      </c>
      <c r="AB104" s="9">
        <v>2.16</v>
      </c>
      <c r="AC104" s="8">
        <v>2.16</v>
      </c>
      <c r="AD104" s="9">
        <v>2.16</v>
      </c>
      <c r="AE104" s="8">
        <v>2.16</v>
      </c>
      <c r="AF104" s="9"/>
      <c r="AG104" s="8">
        <v>2.16</v>
      </c>
      <c r="AH104" s="9"/>
      <c r="AI104" s="8">
        <v>10.96</v>
      </c>
      <c r="AJ104" s="9"/>
    </row>
    <row r="105" spans="1:36" ht="15" x14ac:dyDescent="0.25">
      <c r="A105" s="1" t="s">
        <v>639</v>
      </c>
      <c r="B105" s="1" t="s">
        <v>640</v>
      </c>
      <c r="C105" s="1" t="str">
        <f t="shared" si="2"/>
        <v>F0312-U0312</v>
      </c>
      <c r="D105" s="1">
        <v>133</v>
      </c>
      <c r="E105" s="1" t="s">
        <v>1106</v>
      </c>
      <c r="F105" s="1" t="s">
        <v>1119</v>
      </c>
      <c r="G105" s="1" t="s">
        <v>1198</v>
      </c>
      <c r="H105" s="1" t="s">
        <v>1123</v>
      </c>
      <c r="I105" s="1" t="s">
        <v>1126</v>
      </c>
      <c r="J105" s="1" t="s">
        <v>1130</v>
      </c>
      <c r="K105" s="2">
        <v>93</v>
      </c>
      <c r="L105" s="2">
        <v>13604</v>
      </c>
      <c r="M105" s="8">
        <v>1.9500000000000002</v>
      </c>
      <c r="N105" s="9">
        <v>1.9500000000000002</v>
      </c>
      <c r="O105" s="8">
        <v>1.9500000000000002</v>
      </c>
      <c r="P105" s="9">
        <v>1.9500000000000002</v>
      </c>
      <c r="Q105" s="8">
        <v>1.9500000000000002</v>
      </c>
      <c r="R105" s="9">
        <v>1.9500000000000002</v>
      </c>
      <c r="S105" s="8">
        <v>1.9500000000000002</v>
      </c>
      <c r="T105" s="9">
        <v>1.9500000000000002</v>
      </c>
      <c r="U105" s="8">
        <v>1.9500000000000002</v>
      </c>
      <c r="V105" s="9">
        <v>1.9500000000000002</v>
      </c>
      <c r="W105" s="8">
        <v>1.9500000000000002</v>
      </c>
      <c r="X105" s="9">
        <v>1.9500000000000002</v>
      </c>
      <c r="Y105" s="8">
        <v>1.9500000000000002</v>
      </c>
      <c r="Z105" s="9">
        <v>1.9500000000000002</v>
      </c>
      <c r="AA105" s="8">
        <v>1.9500000000000002</v>
      </c>
      <c r="AB105" s="9">
        <v>1.9500000000000002</v>
      </c>
      <c r="AC105" s="8">
        <v>1.9500000000000002</v>
      </c>
      <c r="AD105" s="9">
        <v>1.9500000000000002</v>
      </c>
      <c r="AE105" s="8">
        <v>1.9500000000000002</v>
      </c>
      <c r="AF105" s="9"/>
      <c r="AG105" s="8">
        <v>1.9500000000000002</v>
      </c>
      <c r="AH105" s="9"/>
      <c r="AI105" s="8">
        <v>4.4300000000000006</v>
      </c>
      <c r="AJ105" s="9"/>
    </row>
    <row r="106" spans="1:36" ht="15" x14ac:dyDescent="0.25">
      <c r="A106" s="1" t="s">
        <v>633</v>
      </c>
      <c r="B106" s="1" t="s">
        <v>634</v>
      </c>
      <c r="C106" s="1" t="str">
        <f t="shared" si="2"/>
        <v>F0309-U0309</v>
      </c>
      <c r="D106" s="1">
        <v>133</v>
      </c>
      <c r="E106" s="1" t="s">
        <v>1106</v>
      </c>
      <c r="F106" s="1" t="s">
        <v>1119</v>
      </c>
      <c r="G106" s="1" t="s">
        <v>1198</v>
      </c>
      <c r="H106" s="1" t="s">
        <v>1123</v>
      </c>
      <c r="I106" s="1" t="s">
        <v>1126</v>
      </c>
      <c r="J106" s="1" t="s">
        <v>1130</v>
      </c>
      <c r="K106" s="2">
        <v>93</v>
      </c>
      <c r="L106" s="2">
        <v>13604</v>
      </c>
      <c r="M106" s="8">
        <v>1.9500000000000002</v>
      </c>
      <c r="N106" s="9">
        <v>1.9500000000000002</v>
      </c>
      <c r="O106" s="8">
        <v>1.9500000000000002</v>
      </c>
      <c r="P106" s="9">
        <v>1.9500000000000002</v>
      </c>
      <c r="Q106" s="8">
        <v>1.9500000000000002</v>
      </c>
      <c r="R106" s="9">
        <v>1.9500000000000002</v>
      </c>
      <c r="S106" s="8">
        <v>1.9500000000000002</v>
      </c>
      <c r="T106" s="9">
        <v>1.9500000000000002</v>
      </c>
      <c r="U106" s="8">
        <v>1.9500000000000002</v>
      </c>
      <c r="V106" s="9">
        <v>1.9500000000000002</v>
      </c>
      <c r="W106" s="8">
        <v>1.9500000000000002</v>
      </c>
      <c r="X106" s="9">
        <v>1.9500000000000002</v>
      </c>
      <c r="Y106" s="8">
        <v>1.9500000000000002</v>
      </c>
      <c r="Z106" s="9">
        <v>1.9500000000000002</v>
      </c>
      <c r="AA106" s="8">
        <v>1.9500000000000002</v>
      </c>
      <c r="AB106" s="9">
        <v>1.9500000000000002</v>
      </c>
      <c r="AC106" s="8">
        <v>1.9500000000000002</v>
      </c>
      <c r="AD106" s="9">
        <v>1.9500000000000002</v>
      </c>
      <c r="AE106" s="8">
        <v>1.9500000000000002</v>
      </c>
      <c r="AF106" s="9"/>
      <c r="AG106" s="8">
        <v>1.9500000000000002</v>
      </c>
      <c r="AH106" s="9"/>
      <c r="AI106" s="8">
        <v>3.21</v>
      </c>
      <c r="AJ106" s="9"/>
    </row>
    <row r="107" spans="1:36" ht="15" x14ac:dyDescent="0.25">
      <c r="A107" s="1" t="s">
        <v>641</v>
      </c>
      <c r="B107" s="1" t="s">
        <v>642</v>
      </c>
      <c r="C107" s="1" t="str">
        <f t="shared" si="2"/>
        <v>F0313-U0702</v>
      </c>
      <c r="D107" s="1">
        <v>133</v>
      </c>
      <c r="E107" s="1" t="s">
        <v>1106</v>
      </c>
      <c r="F107" s="1" t="s">
        <v>1119</v>
      </c>
      <c r="G107" s="1" t="s">
        <v>1198</v>
      </c>
      <c r="H107" s="1" t="s">
        <v>1123</v>
      </c>
      <c r="I107" s="1" t="s">
        <v>1126</v>
      </c>
      <c r="J107" s="1" t="s">
        <v>1130</v>
      </c>
      <c r="K107" s="2">
        <v>93</v>
      </c>
      <c r="L107" s="2">
        <v>13604</v>
      </c>
      <c r="M107" s="8">
        <v>1.9500000000000002</v>
      </c>
      <c r="N107" s="9">
        <v>1.9500000000000002</v>
      </c>
      <c r="O107" s="8">
        <v>1.9500000000000002</v>
      </c>
      <c r="P107" s="9">
        <v>1.9500000000000002</v>
      </c>
      <c r="Q107" s="8">
        <v>1.9500000000000002</v>
      </c>
      <c r="R107" s="9">
        <v>1.9500000000000002</v>
      </c>
      <c r="S107" s="8">
        <v>1.9500000000000002</v>
      </c>
      <c r="T107" s="9">
        <v>1.9500000000000002</v>
      </c>
      <c r="U107" s="8">
        <v>1.9500000000000002</v>
      </c>
      <c r="V107" s="9">
        <v>1.9500000000000002</v>
      </c>
      <c r="W107" s="8">
        <v>1.9500000000000002</v>
      </c>
      <c r="X107" s="9">
        <v>1.9500000000000002</v>
      </c>
      <c r="Y107" s="8">
        <v>1.9500000000000002</v>
      </c>
      <c r="Z107" s="9">
        <v>1.9500000000000002</v>
      </c>
      <c r="AA107" s="8">
        <v>1.9500000000000002</v>
      </c>
      <c r="AB107" s="9">
        <v>1.9500000000000002</v>
      </c>
      <c r="AC107" s="8">
        <v>1.9500000000000002</v>
      </c>
      <c r="AD107" s="9">
        <v>1.9500000000000002</v>
      </c>
      <c r="AE107" s="8">
        <v>1.9500000000000002</v>
      </c>
      <c r="AF107" s="9"/>
      <c r="AG107" s="8">
        <v>1.9500000000000002</v>
      </c>
      <c r="AH107" s="9"/>
      <c r="AI107" s="8">
        <v>21.91</v>
      </c>
      <c r="AJ107" s="9"/>
    </row>
    <row r="108" spans="1:36" ht="15" x14ac:dyDescent="0.25">
      <c r="A108" s="1" t="s">
        <v>643</v>
      </c>
      <c r="B108" s="1" t="s">
        <v>644</v>
      </c>
      <c r="C108" s="1" t="str">
        <f t="shared" si="2"/>
        <v>F0314-U1009</v>
      </c>
      <c r="D108" s="1">
        <v>147</v>
      </c>
      <c r="E108" s="1" t="s">
        <v>1106</v>
      </c>
      <c r="F108" s="1" t="s">
        <v>1119</v>
      </c>
      <c r="G108" s="1" t="s">
        <v>1198</v>
      </c>
      <c r="H108" s="1" t="s">
        <v>1123</v>
      </c>
      <c r="I108" s="1" t="s">
        <v>1126</v>
      </c>
      <c r="J108" s="1" t="s">
        <v>1130</v>
      </c>
      <c r="K108" s="2">
        <v>93</v>
      </c>
      <c r="L108" s="2">
        <v>13604</v>
      </c>
      <c r="M108" s="8">
        <v>2.16</v>
      </c>
      <c r="N108" s="9">
        <v>2.16</v>
      </c>
      <c r="O108" s="8">
        <v>2.16</v>
      </c>
      <c r="P108" s="9">
        <v>2.16</v>
      </c>
      <c r="Q108" s="8">
        <v>2.16</v>
      </c>
      <c r="R108" s="9">
        <v>2.16</v>
      </c>
      <c r="S108" s="8">
        <v>2.16</v>
      </c>
      <c r="T108" s="9">
        <v>2.16</v>
      </c>
      <c r="U108" s="8">
        <v>2.16</v>
      </c>
      <c r="V108" s="9">
        <v>2.16</v>
      </c>
      <c r="W108" s="8">
        <v>2.16</v>
      </c>
      <c r="X108" s="9">
        <v>2.16</v>
      </c>
      <c r="Y108" s="8">
        <v>2.16</v>
      </c>
      <c r="Z108" s="9">
        <v>2.16</v>
      </c>
      <c r="AA108" s="8">
        <v>2.16</v>
      </c>
      <c r="AB108" s="9">
        <v>2.16</v>
      </c>
      <c r="AC108" s="8">
        <v>2.16</v>
      </c>
      <c r="AD108" s="9">
        <v>2.16</v>
      </c>
      <c r="AE108" s="8">
        <v>2.16</v>
      </c>
      <c r="AF108" s="9"/>
      <c r="AG108" s="8">
        <v>2.16</v>
      </c>
      <c r="AH108" s="9"/>
      <c r="AI108" s="8">
        <v>8.66</v>
      </c>
      <c r="AJ108" s="9"/>
    </row>
    <row r="109" spans="1:36" ht="15" x14ac:dyDescent="0.25">
      <c r="A109" s="1" t="s">
        <v>645</v>
      </c>
      <c r="B109" s="1" t="s">
        <v>646</v>
      </c>
      <c r="C109" s="1" t="str">
        <f t="shared" si="2"/>
        <v>F0315-U0315</v>
      </c>
      <c r="D109" s="1">
        <v>147</v>
      </c>
      <c r="E109" s="1" t="s">
        <v>1106</v>
      </c>
      <c r="F109" s="1" t="s">
        <v>1119</v>
      </c>
      <c r="G109" s="1" t="s">
        <v>1198</v>
      </c>
      <c r="H109" s="1" t="s">
        <v>1123</v>
      </c>
      <c r="I109" s="1" t="s">
        <v>1126</v>
      </c>
      <c r="J109" s="1" t="s">
        <v>1130</v>
      </c>
      <c r="K109" s="2">
        <v>93</v>
      </c>
      <c r="L109" s="2">
        <v>13604</v>
      </c>
      <c r="M109" s="8">
        <v>2.16</v>
      </c>
      <c r="N109" s="9">
        <v>2.16</v>
      </c>
      <c r="O109" s="8">
        <v>2.16</v>
      </c>
      <c r="P109" s="9">
        <v>2.16</v>
      </c>
      <c r="Q109" s="8">
        <v>2.16</v>
      </c>
      <c r="R109" s="9">
        <v>2.16</v>
      </c>
      <c r="S109" s="8">
        <v>2.16</v>
      </c>
      <c r="T109" s="9">
        <v>2.16</v>
      </c>
      <c r="U109" s="8">
        <v>2.16</v>
      </c>
      <c r="V109" s="9">
        <v>2.16</v>
      </c>
      <c r="W109" s="8">
        <v>2.16</v>
      </c>
      <c r="X109" s="9">
        <v>2.16</v>
      </c>
      <c r="Y109" s="8">
        <v>2.16</v>
      </c>
      <c r="Z109" s="9">
        <v>2.16</v>
      </c>
      <c r="AA109" s="8">
        <v>2.16</v>
      </c>
      <c r="AB109" s="9">
        <v>2.16</v>
      </c>
      <c r="AC109" s="8">
        <v>2.16</v>
      </c>
      <c r="AD109" s="9">
        <v>2.16</v>
      </c>
      <c r="AE109" s="8">
        <v>2.16</v>
      </c>
      <c r="AF109" s="9"/>
      <c r="AG109" s="8">
        <v>2.16</v>
      </c>
      <c r="AH109" s="9"/>
      <c r="AI109" s="8">
        <v>11.270000000000001</v>
      </c>
      <c r="AJ109" s="9"/>
    </row>
    <row r="110" spans="1:36" ht="15" x14ac:dyDescent="0.25">
      <c r="A110" s="1" t="s">
        <v>647</v>
      </c>
      <c r="B110" s="1" t="s">
        <v>648</v>
      </c>
      <c r="C110" s="1" t="str">
        <f t="shared" si="2"/>
        <v>F0316-U0926</v>
      </c>
      <c r="D110" s="1">
        <v>133</v>
      </c>
      <c r="E110" s="1" t="s">
        <v>1106</v>
      </c>
      <c r="F110" s="1" t="s">
        <v>1119</v>
      </c>
      <c r="G110" s="1" t="s">
        <v>1198</v>
      </c>
      <c r="H110" s="1" t="s">
        <v>1123</v>
      </c>
      <c r="I110" s="1" t="s">
        <v>1126</v>
      </c>
      <c r="J110" s="1" t="s">
        <v>1130</v>
      </c>
      <c r="K110" s="2">
        <v>93</v>
      </c>
      <c r="L110" s="2">
        <v>13604</v>
      </c>
      <c r="M110" s="8">
        <v>1.9500000000000002</v>
      </c>
      <c r="N110" s="9">
        <v>1.9500000000000002</v>
      </c>
      <c r="O110" s="8">
        <v>1.9500000000000002</v>
      </c>
      <c r="P110" s="9">
        <v>1.9500000000000002</v>
      </c>
      <c r="Q110" s="8">
        <v>1.9500000000000002</v>
      </c>
      <c r="R110" s="9">
        <v>1.9500000000000002</v>
      </c>
      <c r="S110" s="8">
        <v>1.9500000000000002</v>
      </c>
      <c r="T110" s="9">
        <v>1.9500000000000002</v>
      </c>
      <c r="U110" s="8">
        <v>1.9500000000000002</v>
      </c>
      <c r="V110" s="9">
        <v>1.9500000000000002</v>
      </c>
      <c r="W110" s="8">
        <v>1.9500000000000002</v>
      </c>
      <c r="X110" s="9">
        <v>1.9500000000000002</v>
      </c>
      <c r="Y110" s="8">
        <v>1.9500000000000002</v>
      </c>
      <c r="Z110" s="9">
        <v>1.9500000000000002</v>
      </c>
      <c r="AA110" s="8">
        <v>1.9500000000000002</v>
      </c>
      <c r="AB110" s="9">
        <v>1.9500000000000002</v>
      </c>
      <c r="AC110" s="8">
        <v>1.9500000000000002</v>
      </c>
      <c r="AD110" s="9">
        <v>1.9500000000000002</v>
      </c>
      <c r="AE110" s="8">
        <v>1.9500000000000002</v>
      </c>
      <c r="AF110" s="9"/>
      <c r="AG110" s="8">
        <v>1.9500000000000002</v>
      </c>
      <c r="AH110" s="9"/>
      <c r="AI110" s="8">
        <v>12.25</v>
      </c>
      <c r="AJ110" s="9"/>
    </row>
    <row r="111" spans="1:36" ht="15" x14ac:dyDescent="0.25">
      <c r="A111" s="1" t="s">
        <v>649</v>
      </c>
      <c r="B111" s="1" t="s">
        <v>650</v>
      </c>
      <c r="C111" s="1" t="str">
        <f t="shared" si="2"/>
        <v>F0317-U0580</v>
      </c>
      <c r="D111" s="1">
        <v>60</v>
      </c>
      <c r="E111" s="1" t="s">
        <v>1106</v>
      </c>
      <c r="F111" s="1" t="s">
        <v>1119</v>
      </c>
      <c r="G111" s="1" t="s">
        <v>1198</v>
      </c>
      <c r="H111" s="1" t="s">
        <v>1123</v>
      </c>
      <c r="I111" s="1" t="s">
        <v>1126</v>
      </c>
      <c r="J111" s="1" t="s">
        <v>1130</v>
      </c>
      <c r="K111" s="2">
        <v>93</v>
      </c>
      <c r="L111" s="2">
        <v>13604</v>
      </c>
      <c r="M111" s="8">
        <v>0.88</v>
      </c>
      <c r="N111" s="9">
        <v>0.88</v>
      </c>
      <c r="O111" s="8">
        <v>0.88</v>
      </c>
      <c r="P111" s="9">
        <v>0.88</v>
      </c>
      <c r="Q111" s="8">
        <v>0.88</v>
      </c>
      <c r="R111" s="9">
        <v>0.88</v>
      </c>
      <c r="S111" s="8">
        <v>0.88</v>
      </c>
      <c r="T111" s="9">
        <v>0.88</v>
      </c>
      <c r="U111" s="8">
        <v>0.88</v>
      </c>
      <c r="V111" s="9">
        <v>0.88</v>
      </c>
      <c r="W111" s="8">
        <v>0.88</v>
      </c>
      <c r="X111" s="9">
        <v>0.88</v>
      </c>
      <c r="Y111" s="8">
        <v>0.88</v>
      </c>
      <c r="Z111" s="9">
        <v>0.88</v>
      </c>
      <c r="AA111" s="8">
        <v>0.88</v>
      </c>
      <c r="AB111" s="9">
        <v>0.88</v>
      </c>
      <c r="AC111" s="8">
        <v>0.88</v>
      </c>
      <c r="AD111" s="9">
        <v>0.88</v>
      </c>
      <c r="AE111" s="8">
        <v>0.88</v>
      </c>
      <c r="AF111" s="9"/>
      <c r="AG111" s="8">
        <v>0.88</v>
      </c>
      <c r="AH111" s="9"/>
      <c r="AI111" s="8">
        <v>9.27</v>
      </c>
      <c r="AJ111" s="9"/>
    </row>
    <row r="112" spans="1:36" ht="15" x14ac:dyDescent="0.25">
      <c r="A112" s="1" t="s">
        <v>651</v>
      </c>
      <c r="B112" s="1" t="s">
        <v>652</v>
      </c>
      <c r="C112" s="1" t="str">
        <f t="shared" si="2"/>
        <v>F0318-U1017</v>
      </c>
      <c r="D112" s="1">
        <v>132</v>
      </c>
      <c r="E112" s="1" t="s">
        <v>1106</v>
      </c>
      <c r="F112" s="1" t="s">
        <v>1119</v>
      </c>
      <c r="G112" s="1" t="s">
        <v>1198</v>
      </c>
      <c r="H112" s="1" t="s">
        <v>1123</v>
      </c>
      <c r="I112" s="1" t="s">
        <v>1126</v>
      </c>
      <c r="J112" s="1" t="s">
        <v>1130</v>
      </c>
      <c r="K112" s="2">
        <v>93</v>
      </c>
      <c r="L112" s="2">
        <v>13604</v>
      </c>
      <c r="M112" s="8">
        <v>1.9400000000000002</v>
      </c>
      <c r="N112" s="9">
        <v>1.9400000000000002</v>
      </c>
      <c r="O112" s="8">
        <v>1.9400000000000002</v>
      </c>
      <c r="P112" s="9">
        <v>1.9400000000000002</v>
      </c>
      <c r="Q112" s="8">
        <v>1.9400000000000002</v>
      </c>
      <c r="R112" s="9">
        <v>1.9400000000000002</v>
      </c>
      <c r="S112" s="8">
        <v>1.9400000000000002</v>
      </c>
      <c r="T112" s="9">
        <v>1.9400000000000002</v>
      </c>
      <c r="U112" s="8">
        <v>1.9400000000000002</v>
      </c>
      <c r="V112" s="9">
        <v>1.9400000000000002</v>
      </c>
      <c r="W112" s="8">
        <v>1.9400000000000002</v>
      </c>
      <c r="X112" s="9">
        <v>1.9400000000000002</v>
      </c>
      <c r="Y112" s="8">
        <v>1.9400000000000002</v>
      </c>
      <c r="Z112" s="9">
        <v>1.9400000000000002</v>
      </c>
      <c r="AA112" s="8">
        <v>1.9400000000000002</v>
      </c>
      <c r="AB112" s="9">
        <v>1.9400000000000002</v>
      </c>
      <c r="AC112" s="8">
        <v>1.9400000000000002</v>
      </c>
      <c r="AD112" s="9">
        <v>1.9400000000000002</v>
      </c>
      <c r="AE112" s="8">
        <v>1.9400000000000002</v>
      </c>
      <c r="AF112" s="9"/>
      <c r="AG112" s="8">
        <v>1.9400000000000002</v>
      </c>
      <c r="AH112" s="9"/>
      <c r="AI112" s="8">
        <v>10.91</v>
      </c>
      <c r="AJ112" s="9"/>
    </row>
    <row r="113" spans="1:36" ht="15" x14ac:dyDescent="0.25">
      <c r="A113" s="1" t="s">
        <v>653</v>
      </c>
      <c r="B113" s="1" t="s">
        <v>654</v>
      </c>
      <c r="C113" s="1" t="str">
        <f t="shared" si="2"/>
        <v>F0319-U0806</v>
      </c>
      <c r="D113" s="1">
        <v>133</v>
      </c>
      <c r="E113" s="1" t="s">
        <v>1106</v>
      </c>
      <c r="F113" s="1" t="s">
        <v>1119</v>
      </c>
      <c r="G113" s="1" t="s">
        <v>1198</v>
      </c>
      <c r="H113" s="1" t="s">
        <v>1123</v>
      </c>
      <c r="I113" s="1" t="s">
        <v>1126</v>
      </c>
      <c r="J113" s="1" t="s">
        <v>1130</v>
      </c>
      <c r="K113" s="2">
        <v>93</v>
      </c>
      <c r="L113" s="2">
        <v>13604</v>
      </c>
      <c r="M113" s="8">
        <v>1.9500000000000002</v>
      </c>
      <c r="N113" s="9">
        <v>1.9500000000000002</v>
      </c>
      <c r="O113" s="8">
        <v>1.9500000000000002</v>
      </c>
      <c r="P113" s="9">
        <v>1.9500000000000002</v>
      </c>
      <c r="Q113" s="8">
        <v>1.9500000000000002</v>
      </c>
      <c r="R113" s="9">
        <v>1.9500000000000002</v>
      </c>
      <c r="S113" s="8">
        <v>1.9500000000000002</v>
      </c>
      <c r="T113" s="9">
        <v>1.9500000000000002</v>
      </c>
      <c r="U113" s="8">
        <v>1.9500000000000002</v>
      </c>
      <c r="V113" s="9">
        <v>1.9500000000000002</v>
      </c>
      <c r="W113" s="8">
        <v>1.9500000000000002</v>
      </c>
      <c r="X113" s="9">
        <v>1.9500000000000002</v>
      </c>
      <c r="Y113" s="8">
        <v>1.9500000000000002</v>
      </c>
      <c r="Z113" s="9">
        <v>1.9500000000000002</v>
      </c>
      <c r="AA113" s="8">
        <v>1.9500000000000002</v>
      </c>
      <c r="AB113" s="9">
        <v>1.9500000000000002</v>
      </c>
      <c r="AC113" s="8">
        <v>1.9500000000000002</v>
      </c>
      <c r="AD113" s="9">
        <v>1.9500000000000002</v>
      </c>
      <c r="AE113" s="8">
        <v>1.9500000000000002</v>
      </c>
      <c r="AF113" s="9"/>
      <c r="AG113" s="8">
        <v>1.9500000000000002</v>
      </c>
      <c r="AH113" s="9"/>
      <c r="AI113" s="8">
        <v>5.5200000000000005</v>
      </c>
      <c r="AJ113" s="9"/>
    </row>
    <row r="114" spans="1:36" ht="15" x14ac:dyDescent="0.25">
      <c r="A114" s="1" t="s">
        <v>655</v>
      </c>
      <c r="B114" s="1" t="s">
        <v>656</v>
      </c>
      <c r="C114" s="1" t="str">
        <f t="shared" si="2"/>
        <v>F0320-U0738</v>
      </c>
      <c r="D114" s="1">
        <v>147</v>
      </c>
      <c r="E114" s="1" t="s">
        <v>1106</v>
      </c>
      <c r="F114" s="1" t="s">
        <v>1119</v>
      </c>
      <c r="G114" s="1" t="s">
        <v>1198</v>
      </c>
      <c r="H114" s="1" t="s">
        <v>1123</v>
      </c>
      <c r="I114" s="1" t="s">
        <v>1126</v>
      </c>
      <c r="J114" s="1" t="s">
        <v>1130</v>
      </c>
      <c r="K114" s="2">
        <v>93</v>
      </c>
      <c r="L114" s="2">
        <v>13604</v>
      </c>
      <c r="M114" s="8">
        <v>2.16</v>
      </c>
      <c r="N114" s="9">
        <v>2.16</v>
      </c>
      <c r="O114" s="8">
        <v>2.16</v>
      </c>
      <c r="P114" s="9">
        <v>2.16</v>
      </c>
      <c r="Q114" s="8">
        <v>2.16</v>
      </c>
      <c r="R114" s="9">
        <v>2.16</v>
      </c>
      <c r="S114" s="8">
        <v>2.16</v>
      </c>
      <c r="T114" s="9">
        <v>2.16</v>
      </c>
      <c r="U114" s="8">
        <v>2.16</v>
      </c>
      <c r="V114" s="9">
        <v>2.16</v>
      </c>
      <c r="W114" s="8">
        <v>2.16</v>
      </c>
      <c r="X114" s="9">
        <v>2.16</v>
      </c>
      <c r="Y114" s="8">
        <v>2.16</v>
      </c>
      <c r="Z114" s="9">
        <v>2.16</v>
      </c>
      <c r="AA114" s="8">
        <v>2.16</v>
      </c>
      <c r="AB114" s="9">
        <v>2.16</v>
      </c>
      <c r="AC114" s="8">
        <v>2.16</v>
      </c>
      <c r="AD114" s="9">
        <v>2.16</v>
      </c>
      <c r="AE114" s="8">
        <v>2.16</v>
      </c>
      <c r="AF114" s="9"/>
      <c r="AG114" s="8">
        <v>2.16</v>
      </c>
      <c r="AH114" s="9"/>
      <c r="AI114" s="8">
        <v>5.83</v>
      </c>
      <c r="AJ114" s="9"/>
    </row>
    <row r="115" spans="1:36" ht="15" x14ac:dyDescent="0.25">
      <c r="A115" s="1" t="s">
        <v>657</v>
      </c>
      <c r="B115" s="1" t="s">
        <v>658</v>
      </c>
      <c r="C115" s="1" t="str">
        <f t="shared" si="2"/>
        <v>F0321-U0995</v>
      </c>
      <c r="D115" s="1">
        <v>147</v>
      </c>
      <c r="E115" s="1" t="s">
        <v>1106</v>
      </c>
      <c r="F115" s="1" t="s">
        <v>1119</v>
      </c>
      <c r="G115" s="1" t="s">
        <v>1198</v>
      </c>
      <c r="H115" s="1" t="s">
        <v>1123</v>
      </c>
      <c r="I115" s="1" t="s">
        <v>1126</v>
      </c>
      <c r="J115" s="1" t="s">
        <v>1130</v>
      </c>
      <c r="K115" s="2">
        <v>93</v>
      </c>
      <c r="L115" s="2">
        <v>13604</v>
      </c>
      <c r="M115" s="8">
        <v>2.16</v>
      </c>
      <c r="N115" s="9">
        <v>2.16</v>
      </c>
      <c r="O115" s="8">
        <v>2.16</v>
      </c>
      <c r="P115" s="9">
        <v>2.16</v>
      </c>
      <c r="Q115" s="8">
        <v>2.16</v>
      </c>
      <c r="R115" s="9">
        <v>2.16</v>
      </c>
      <c r="S115" s="8">
        <v>2.16</v>
      </c>
      <c r="T115" s="9">
        <v>2.16</v>
      </c>
      <c r="U115" s="8">
        <v>2.16</v>
      </c>
      <c r="V115" s="9">
        <v>2.16</v>
      </c>
      <c r="W115" s="8">
        <v>2.16</v>
      </c>
      <c r="X115" s="9">
        <v>2.16</v>
      </c>
      <c r="Y115" s="8">
        <v>2.16</v>
      </c>
      <c r="Z115" s="9">
        <v>2.16</v>
      </c>
      <c r="AA115" s="8">
        <v>2.16</v>
      </c>
      <c r="AB115" s="9">
        <v>2.16</v>
      </c>
      <c r="AC115" s="8">
        <v>2.16</v>
      </c>
      <c r="AD115" s="9">
        <v>2.16</v>
      </c>
      <c r="AE115" s="8">
        <v>2.16</v>
      </c>
      <c r="AF115" s="9"/>
      <c r="AG115" s="8">
        <v>2.16</v>
      </c>
      <c r="AH115" s="9"/>
      <c r="AI115" s="8">
        <v>6.1000000000000005</v>
      </c>
      <c r="AJ115" s="9"/>
    </row>
    <row r="116" spans="1:36" ht="15" x14ac:dyDescent="0.25">
      <c r="A116" s="1" t="s">
        <v>659</v>
      </c>
      <c r="B116" s="1" t="s">
        <v>660</v>
      </c>
      <c r="C116" s="1" t="str">
        <f t="shared" si="2"/>
        <v>F0322-U0322</v>
      </c>
      <c r="D116" s="1">
        <v>133</v>
      </c>
      <c r="E116" s="1" t="s">
        <v>1106</v>
      </c>
      <c r="F116" s="1" t="s">
        <v>1119</v>
      </c>
      <c r="G116" s="1" t="s">
        <v>1198</v>
      </c>
      <c r="H116" s="1" t="s">
        <v>1123</v>
      </c>
      <c r="I116" s="1" t="s">
        <v>1126</v>
      </c>
      <c r="J116" s="1" t="s">
        <v>1130</v>
      </c>
      <c r="K116" s="2">
        <v>93</v>
      </c>
      <c r="L116" s="2">
        <v>13604</v>
      </c>
      <c r="M116" s="8">
        <v>1.9500000000000002</v>
      </c>
      <c r="N116" s="9">
        <v>1.9500000000000002</v>
      </c>
      <c r="O116" s="8">
        <v>1.9500000000000002</v>
      </c>
      <c r="P116" s="9">
        <v>1.9500000000000002</v>
      </c>
      <c r="Q116" s="8">
        <v>1.9500000000000002</v>
      </c>
      <c r="R116" s="9">
        <v>1.9500000000000002</v>
      </c>
      <c r="S116" s="8">
        <v>1.9500000000000002</v>
      </c>
      <c r="T116" s="9">
        <v>1.9500000000000002</v>
      </c>
      <c r="U116" s="8">
        <v>1.9500000000000002</v>
      </c>
      <c r="V116" s="9">
        <v>1.9500000000000002</v>
      </c>
      <c r="W116" s="8">
        <v>1.9500000000000002</v>
      </c>
      <c r="X116" s="9">
        <v>1.9500000000000002</v>
      </c>
      <c r="Y116" s="8">
        <v>1.9500000000000002</v>
      </c>
      <c r="Z116" s="9">
        <v>1.9500000000000002</v>
      </c>
      <c r="AA116" s="8">
        <v>1.9500000000000002</v>
      </c>
      <c r="AB116" s="9">
        <v>1.9500000000000002</v>
      </c>
      <c r="AC116" s="8">
        <v>1.9500000000000002</v>
      </c>
      <c r="AD116" s="9">
        <v>1.9500000000000002</v>
      </c>
      <c r="AE116" s="8">
        <v>1.9500000000000002</v>
      </c>
      <c r="AF116" s="9"/>
      <c r="AG116" s="8">
        <v>1.9500000000000002</v>
      </c>
      <c r="AH116" s="9"/>
      <c r="AI116" s="8">
        <v>13.16</v>
      </c>
      <c r="AJ116" s="9"/>
    </row>
    <row r="117" spans="1:36" ht="15" x14ac:dyDescent="0.25">
      <c r="A117" s="1" t="s">
        <v>661</v>
      </c>
      <c r="B117" s="1" t="s">
        <v>662</v>
      </c>
      <c r="C117" s="1" t="str">
        <f t="shared" si="2"/>
        <v>F0323-U0323</v>
      </c>
      <c r="D117" s="1">
        <v>133</v>
      </c>
      <c r="E117" s="1" t="s">
        <v>1106</v>
      </c>
      <c r="F117" s="1" t="s">
        <v>1119</v>
      </c>
      <c r="G117" s="1" t="s">
        <v>1198</v>
      </c>
      <c r="H117" s="1" t="s">
        <v>1123</v>
      </c>
      <c r="I117" s="1" t="s">
        <v>1126</v>
      </c>
      <c r="J117" s="1" t="s">
        <v>1130</v>
      </c>
      <c r="K117" s="2">
        <v>93</v>
      </c>
      <c r="L117" s="2">
        <v>13604</v>
      </c>
      <c r="M117" s="8">
        <v>1.9500000000000002</v>
      </c>
      <c r="N117" s="9">
        <v>1.9500000000000002</v>
      </c>
      <c r="O117" s="8">
        <v>1.9500000000000002</v>
      </c>
      <c r="P117" s="9">
        <v>1.9500000000000002</v>
      </c>
      <c r="Q117" s="8">
        <v>1.9500000000000002</v>
      </c>
      <c r="R117" s="9">
        <v>1.9500000000000002</v>
      </c>
      <c r="S117" s="8">
        <v>1.9500000000000002</v>
      </c>
      <c r="T117" s="9">
        <v>1.9500000000000002</v>
      </c>
      <c r="U117" s="8">
        <v>1.9500000000000002</v>
      </c>
      <c r="V117" s="9">
        <v>1.9500000000000002</v>
      </c>
      <c r="W117" s="8">
        <v>1.9500000000000002</v>
      </c>
      <c r="X117" s="9">
        <v>1.9500000000000002</v>
      </c>
      <c r="Y117" s="8">
        <v>1.9500000000000002</v>
      </c>
      <c r="Z117" s="9">
        <v>1.9500000000000002</v>
      </c>
      <c r="AA117" s="8">
        <v>1.9500000000000002</v>
      </c>
      <c r="AB117" s="9">
        <v>1.9500000000000002</v>
      </c>
      <c r="AC117" s="8">
        <v>1.9500000000000002</v>
      </c>
      <c r="AD117" s="9">
        <v>1.9500000000000002</v>
      </c>
      <c r="AE117" s="8">
        <v>1.9500000000000002</v>
      </c>
      <c r="AF117" s="9"/>
      <c r="AG117" s="8">
        <v>1.9500000000000002</v>
      </c>
      <c r="AH117" s="9"/>
      <c r="AI117" s="8">
        <v>10.88</v>
      </c>
      <c r="AJ117" s="9"/>
    </row>
    <row r="118" spans="1:36" ht="15" x14ac:dyDescent="0.25">
      <c r="A118" s="1" t="s">
        <v>663</v>
      </c>
      <c r="B118" s="1" t="s">
        <v>664</v>
      </c>
      <c r="C118" s="1" t="str">
        <f t="shared" si="2"/>
        <v>F0324-U0324</v>
      </c>
      <c r="D118" s="1">
        <v>147</v>
      </c>
      <c r="E118" s="1" t="s">
        <v>1106</v>
      </c>
      <c r="F118" s="1" t="s">
        <v>1119</v>
      </c>
      <c r="G118" s="1" t="s">
        <v>1198</v>
      </c>
      <c r="H118" s="1" t="s">
        <v>1123</v>
      </c>
      <c r="I118" s="1" t="s">
        <v>1126</v>
      </c>
      <c r="J118" s="1" t="s">
        <v>1130</v>
      </c>
      <c r="K118" s="2">
        <v>93</v>
      </c>
      <c r="L118" s="2">
        <v>13604</v>
      </c>
      <c r="M118" s="8">
        <v>2.16</v>
      </c>
      <c r="N118" s="9">
        <v>2.16</v>
      </c>
      <c r="O118" s="8">
        <v>2.16</v>
      </c>
      <c r="P118" s="9">
        <v>2.16</v>
      </c>
      <c r="Q118" s="8">
        <v>2.16</v>
      </c>
      <c r="R118" s="9">
        <v>2.16</v>
      </c>
      <c r="S118" s="8">
        <v>2.16</v>
      </c>
      <c r="T118" s="9">
        <v>2.16</v>
      </c>
      <c r="U118" s="8">
        <v>2.16</v>
      </c>
      <c r="V118" s="9">
        <v>2.16</v>
      </c>
      <c r="W118" s="8">
        <v>2.16</v>
      </c>
      <c r="X118" s="9">
        <v>2.16</v>
      </c>
      <c r="Y118" s="8">
        <v>2.16</v>
      </c>
      <c r="Z118" s="9">
        <v>2.16</v>
      </c>
      <c r="AA118" s="8">
        <v>2.16</v>
      </c>
      <c r="AB118" s="9">
        <v>2.16</v>
      </c>
      <c r="AC118" s="8">
        <v>2.16</v>
      </c>
      <c r="AD118" s="9">
        <v>2.16</v>
      </c>
      <c r="AE118" s="8">
        <v>2.16</v>
      </c>
      <c r="AF118" s="9"/>
      <c r="AG118" s="8">
        <v>2.16</v>
      </c>
      <c r="AH118" s="9"/>
      <c r="AI118" s="8">
        <v>10.49</v>
      </c>
      <c r="AJ118" s="9"/>
    </row>
    <row r="119" spans="1:36" ht="15" x14ac:dyDescent="0.25">
      <c r="A119" s="1" t="s">
        <v>665</v>
      </c>
      <c r="B119" s="1" t="s">
        <v>666</v>
      </c>
      <c r="C119" s="1" t="str">
        <f t="shared" si="2"/>
        <v>F0325-U0325</v>
      </c>
      <c r="D119" s="1">
        <v>147</v>
      </c>
      <c r="E119" s="1" t="s">
        <v>1106</v>
      </c>
      <c r="F119" s="1" t="s">
        <v>1119</v>
      </c>
      <c r="G119" s="1" t="s">
        <v>1198</v>
      </c>
      <c r="H119" s="1" t="s">
        <v>1123</v>
      </c>
      <c r="I119" s="1" t="s">
        <v>1126</v>
      </c>
      <c r="J119" s="1" t="s">
        <v>1130</v>
      </c>
      <c r="K119" s="2">
        <v>93</v>
      </c>
      <c r="L119" s="2">
        <v>13604</v>
      </c>
      <c r="M119" s="8">
        <v>2.16</v>
      </c>
      <c r="N119" s="9">
        <v>2.16</v>
      </c>
      <c r="O119" s="8">
        <v>2.16</v>
      </c>
      <c r="P119" s="9">
        <v>2.16</v>
      </c>
      <c r="Q119" s="8">
        <v>2.16</v>
      </c>
      <c r="R119" s="9">
        <v>2.16</v>
      </c>
      <c r="S119" s="8">
        <v>2.16</v>
      </c>
      <c r="T119" s="9">
        <v>2.16</v>
      </c>
      <c r="U119" s="8">
        <v>2.16</v>
      </c>
      <c r="V119" s="9">
        <v>2.16</v>
      </c>
      <c r="W119" s="8">
        <v>2.16</v>
      </c>
      <c r="X119" s="9">
        <v>2.16</v>
      </c>
      <c r="Y119" s="8">
        <v>2.16</v>
      </c>
      <c r="Z119" s="9">
        <v>2.16</v>
      </c>
      <c r="AA119" s="8">
        <v>2.16</v>
      </c>
      <c r="AB119" s="9">
        <v>2.16</v>
      </c>
      <c r="AC119" s="8">
        <v>2.16</v>
      </c>
      <c r="AD119" s="9">
        <v>2.16</v>
      </c>
      <c r="AE119" s="8">
        <v>2.16</v>
      </c>
      <c r="AF119" s="9"/>
      <c r="AG119" s="8">
        <v>2.16</v>
      </c>
      <c r="AH119" s="9"/>
      <c r="AI119" s="8">
        <v>16.66</v>
      </c>
      <c r="AJ119" s="9"/>
    </row>
    <row r="120" spans="1:36" ht="15" x14ac:dyDescent="0.25">
      <c r="A120" s="1" t="s">
        <v>667</v>
      </c>
      <c r="B120" s="1" t="s">
        <v>668</v>
      </c>
      <c r="C120" s="1" t="str">
        <f t="shared" si="2"/>
        <v>F0326-U0326</v>
      </c>
      <c r="D120" s="1">
        <v>133</v>
      </c>
      <c r="E120" s="1" t="s">
        <v>1106</v>
      </c>
      <c r="F120" s="1" t="s">
        <v>1119</v>
      </c>
      <c r="G120" s="1" t="s">
        <v>1198</v>
      </c>
      <c r="H120" s="1" t="s">
        <v>1123</v>
      </c>
      <c r="I120" s="1" t="s">
        <v>1126</v>
      </c>
      <c r="J120" s="1" t="s">
        <v>1130</v>
      </c>
      <c r="K120" s="2">
        <v>93</v>
      </c>
      <c r="L120" s="2">
        <v>13604</v>
      </c>
      <c r="M120" s="8">
        <v>1.9500000000000002</v>
      </c>
      <c r="N120" s="9">
        <v>1.9500000000000002</v>
      </c>
      <c r="O120" s="8">
        <v>1.9500000000000002</v>
      </c>
      <c r="P120" s="9">
        <v>1.9500000000000002</v>
      </c>
      <c r="Q120" s="8">
        <v>1.9500000000000002</v>
      </c>
      <c r="R120" s="9">
        <v>1.9500000000000002</v>
      </c>
      <c r="S120" s="8">
        <v>1.9500000000000002</v>
      </c>
      <c r="T120" s="9">
        <v>1.9500000000000002</v>
      </c>
      <c r="U120" s="8">
        <v>1.9500000000000002</v>
      </c>
      <c r="V120" s="9">
        <v>1.9500000000000002</v>
      </c>
      <c r="W120" s="8">
        <v>1.9500000000000002</v>
      </c>
      <c r="X120" s="9">
        <v>1.9500000000000002</v>
      </c>
      <c r="Y120" s="8">
        <v>1.9500000000000002</v>
      </c>
      <c r="Z120" s="9">
        <v>1.9500000000000002</v>
      </c>
      <c r="AA120" s="8">
        <v>1.9500000000000002</v>
      </c>
      <c r="AB120" s="9">
        <v>1.9500000000000002</v>
      </c>
      <c r="AC120" s="8">
        <v>1.9500000000000002</v>
      </c>
      <c r="AD120" s="9">
        <v>1.9500000000000002</v>
      </c>
      <c r="AE120" s="8">
        <v>1.9500000000000002</v>
      </c>
      <c r="AF120" s="9"/>
      <c r="AG120" s="8">
        <v>1.9500000000000002</v>
      </c>
      <c r="AH120" s="9"/>
      <c r="AI120" s="8">
        <v>21.91</v>
      </c>
      <c r="AJ120" s="9"/>
    </row>
    <row r="121" spans="1:36" ht="15" x14ac:dyDescent="0.25">
      <c r="A121" s="1" t="s">
        <v>671</v>
      </c>
      <c r="B121" s="1" t="s">
        <v>672</v>
      </c>
      <c r="C121" s="1" t="str">
        <f t="shared" si="2"/>
        <v>F0328-U0991</v>
      </c>
      <c r="D121" s="1">
        <v>147</v>
      </c>
      <c r="E121" s="1" t="s">
        <v>1106</v>
      </c>
      <c r="F121" s="1" t="s">
        <v>1119</v>
      </c>
      <c r="G121" s="1" t="s">
        <v>1198</v>
      </c>
      <c r="H121" s="1" t="s">
        <v>1123</v>
      </c>
      <c r="I121" s="1" t="s">
        <v>1126</v>
      </c>
      <c r="J121" s="1" t="s">
        <v>1130</v>
      </c>
      <c r="K121" s="2">
        <v>93</v>
      </c>
      <c r="L121" s="2">
        <v>13604</v>
      </c>
      <c r="M121" s="8">
        <v>2.16</v>
      </c>
      <c r="N121" s="9">
        <v>2.16</v>
      </c>
      <c r="O121" s="8">
        <v>2.16</v>
      </c>
      <c r="P121" s="9">
        <v>2.16</v>
      </c>
      <c r="Q121" s="8">
        <v>2.16</v>
      </c>
      <c r="R121" s="9">
        <v>2.16</v>
      </c>
      <c r="S121" s="8">
        <v>2.16</v>
      </c>
      <c r="T121" s="9">
        <v>2.16</v>
      </c>
      <c r="U121" s="8">
        <v>2.16</v>
      </c>
      <c r="V121" s="9">
        <v>2.16</v>
      </c>
      <c r="W121" s="8">
        <v>2.16</v>
      </c>
      <c r="X121" s="9">
        <v>2.16</v>
      </c>
      <c r="Y121" s="8">
        <v>2.16</v>
      </c>
      <c r="Z121" s="9">
        <v>2.16</v>
      </c>
      <c r="AA121" s="8">
        <v>2.16</v>
      </c>
      <c r="AB121" s="9">
        <v>2.16</v>
      </c>
      <c r="AC121" s="8">
        <v>2.16</v>
      </c>
      <c r="AD121" s="9">
        <v>2.16</v>
      </c>
      <c r="AE121" s="8">
        <v>2.16</v>
      </c>
      <c r="AF121" s="9"/>
      <c r="AG121" s="8">
        <v>2.16</v>
      </c>
      <c r="AH121" s="9"/>
      <c r="AI121" s="8">
        <v>7.1300000000000008</v>
      </c>
      <c r="AJ121" s="9"/>
    </row>
    <row r="122" spans="1:36" ht="15" x14ac:dyDescent="0.25">
      <c r="A122" s="1" t="s">
        <v>673</v>
      </c>
      <c r="B122" s="1" t="s">
        <v>674</v>
      </c>
      <c r="C122" s="1" t="str">
        <f t="shared" si="2"/>
        <v>F0329-U0329</v>
      </c>
      <c r="D122" s="1">
        <v>147</v>
      </c>
      <c r="E122" s="1" t="s">
        <v>1106</v>
      </c>
      <c r="F122" s="1" t="s">
        <v>1119</v>
      </c>
      <c r="G122" s="1" t="s">
        <v>1198</v>
      </c>
      <c r="H122" s="1" t="s">
        <v>1123</v>
      </c>
      <c r="I122" s="1" t="s">
        <v>1126</v>
      </c>
      <c r="J122" s="1" t="s">
        <v>1130</v>
      </c>
      <c r="K122" s="2">
        <v>93</v>
      </c>
      <c r="L122" s="2">
        <v>13604</v>
      </c>
      <c r="M122" s="8">
        <v>2.16</v>
      </c>
      <c r="N122" s="9">
        <v>2.16</v>
      </c>
      <c r="O122" s="8">
        <v>2.16</v>
      </c>
      <c r="P122" s="9">
        <v>2.16</v>
      </c>
      <c r="Q122" s="8">
        <v>2.16</v>
      </c>
      <c r="R122" s="9">
        <v>2.16</v>
      </c>
      <c r="S122" s="8">
        <v>2.16</v>
      </c>
      <c r="T122" s="9">
        <v>2.16</v>
      </c>
      <c r="U122" s="8">
        <v>2.16</v>
      </c>
      <c r="V122" s="9">
        <v>2.16</v>
      </c>
      <c r="W122" s="8">
        <v>2.16</v>
      </c>
      <c r="X122" s="9">
        <v>2.16</v>
      </c>
      <c r="Y122" s="8">
        <v>2.16</v>
      </c>
      <c r="Z122" s="9">
        <v>2.16</v>
      </c>
      <c r="AA122" s="8">
        <v>2.16</v>
      </c>
      <c r="AB122" s="9">
        <v>2.16</v>
      </c>
      <c r="AC122" s="8">
        <v>2.16</v>
      </c>
      <c r="AD122" s="9">
        <v>2.16</v>
      </c>
      <c r="AE122" s="8">
        <v>2.16</v>
      </c>
      <c r="AF122" s="9"/>
      <c r="AG122" s="8">
        <v>2.16</v>
      </c>
      <c r="AH122" s="9"/>
      <c r="AI122" s="8">
        <v>15.350000000000001</v>
      </c>
      <c r="AJ122" s="9"/>
    </row>
    <row r="123" spans="1:36" ht="15" x14ac:dyDescent="0.25">
      <c r="A123" s="1" t="s">
        <v>675</v>
      </c>
      <c r="B123" s="1" t="s">
        <v>676</v>
      </c>
      <c r="C123" s="1" t="str">
        <f t="shared" si="2"/>
        <v>F0330-U0330</v>
      </c>
      <c r="D123" s="1">
        <v>133</v>
      </c>
      <c r="E123" s="1" t="s">
        <v>1106</v>
      </c>
      <c r="F123" s="1" t="s">
        <v>1119</v>
      </c>
      <c r="G123" s="1" t="s">
        <v>1198</v>
      </c>
      <c r="H123" s="1" t="s">
        <v>1123</v>
      </c>
      <c r="I123" s="1" t="s">
        <v>1126</v>
      </c>
      <c r="J123" s="1" t="s">
        <v>1130</v>
      </c>
      <c r="K123" s="2">
        <v>93</v>
      </c>
      <c r="L123" s="2">
        <v>13604</v>
      </c>
      <c r="M123" s="8">
        <v>1.9500000000000002</v>
      </c>
      <c r="N123" s="9">
        <v>1.9500000000000002</v>
      </c>
      <c r="O123" s="8">
        <v>1.9500000000000002</v>
      </c>
      <c r="P123" s="9">
        <v>1.9500000000000002</v>
      </c>
      <c r="Q123" s="8">
        <v>1.9500000000000002</v>
      </c>
      <c r="R123" s="9">
        <v>1.9500000000000002</v>
      </c>
      <c r="S123" s="8">
        <v>1.9500000000000002</v>
      </c>
      <c r="T123" s="9">
        <v>1.9500000000000002</v>
      </c>
      <c r="U123" s="8">
        <v>1.9500000000000002</v>
      </c>
      <c r="V123" s="9">
        <v>1.9500000000000002</v>
      </c>
      <c r="W123" s="8">
        <v>1.9500000000000002</v>
      </c>
      <c r="X123" s="9">
        <v>1.9500000000000002</v>
      </c>
      <c r="Y123" s="8">
        <v>1.9500000000000002</v>
      </c>
      <c r="Z123" s="9">
        <v>1.9500000000000002</v>
      </c>
      <c r="AA123" s="8">
        <v>1.9500000000000002</v>
      </c>
      <c r="AB123" s="9">
        <v>1.9500000000000002</v>
      </c>
      <c r="AC123" s="8">
        <v>1.9500000000000002</v>
      </c>
      <c r="AD123" s="9">
        <v>1.9500000000000002</v>
      </c>
      <c r="AE123" s="8">
        <v>1.9500000000000002</v>
      </c>
      <c r="AF123" s="9"/>
      <c r="AG123" s="8">
        <v>1.9500000000000002</v>
      </c>
      <c r="AH123" s="9"/>
      <c r="AI123" s="8">
        <v>12.520000000000001</v>
      </c>
      <c r="AJ123" s="9"/>
    </row>
    <row r="124" spans="1:36" ht="15" x14ac:dyDescent="0.25">
      <c r="A124" s="1" t="s">
        <v>669</v>
      </c>
      <c r="B124" s="1" t="s">
        <v>670</v>
      </c>
      <c r="C124" s="1" t="str">
        <f t="shared" si="2"/>
        <v>F0327-U0327</v>
      </c>
      <c r="D124" s="1">
        <v>133</v>
      </c>
      <c r="E124" s="1" t="s">
        <v>1106</v>
      </c>
      <c r="F124" s="1" t="s">
        <v>1119</v>
      </c>
      <c r="G124" s="1" t="s">
        <v>1198</v>
      </c>
      <c r="H124" s="1" t="s">
        <v>1123</v>
      </c>
      <c r="I124" s="1" t="s">
        <v>1126</v>
      </c>
      <c r="J124" s="1" t="s">
        <v>1130</v>
      </c>
      <c r="K124" s="2">
        <v>93</v>
      </c>
      <c r="L124" s="2">
        <v>13604</v>
      </c>
      <c r="M124" s="8">
        <v>1.9500000000000002</v>
      </c>
      <c r="N124" s="9">
        <v>1.9500000000000002</v>
      </c>
      <c r="O124" s="8">
        <v>1.9500000000000002</v>
      </c>
      <c r="P124" s="9">
        <v>1.9500000000000002</v>
      </c>
      <c r="Q124" s="8">
        <v>1.9500000000000002</v>
      </c>
      <c r="R124" s="9">
        <v>1.9500000000000002</v>
      </c>
      <c r="S124" s="8">
        <v>1.9500000000000002</v>
      </c>
      <c r="T124" s="9">
        <v>1.9500000000000002</v>
      </c>
      <c r="U124" s="8">
        <v>1.9500000000000002</v>
      </c>
      <c r="V124" s="9">
        <v>1.9500000000000002</v>
      </c>
      <c r="W124" s="8">
        <v>1.9500000000000002</v>
      </c>
      <c r="X124" s="9">
        <v>1.9500000000000002</v>
      </c>
      <c r="Y124" s="8">
        <v>1.9500000000000002</v>
      </c>
      <c r="Z124" s="9">
        <v>1.9500000000000002</v>
      </c>
      <c r="AA124" s="8">
        <v>1.9500000000000002</v>
      </c>
      <c r="AB124" s="9">
        <v>1.9500000000000002</v>
      </c>
      <c r="AC124" s="8">
        <v>1.9500000000000002</v>
      </c>
      <c r="AD124" s="9">
        <v>1.9500000000000002</v>
      </c>
      <c r="AE124" s="8">
        <v>1.9500000000000002</v>
      </c>
      <c r="AF124" s="9"/>
      <c r="AG124" s="8">
        <v>1.9500000000000002</v>
      </c>
      <c r="AH124" s="9"/>
      <c r="AI124" s="8">
        <v>11.9</v>
      </c>
      <c r="AJ124" s="9"/>
    </row>
    <row r="125" spans="1:36" ht="15" x14ac:dyDescent="0.25">
      <c r="A125" s="1" t="s">
        <v>677</v>
      </c>
      <c r="B125" s="1" t="s">
        <v>678</v>
      </c>
      <c r="C125" s="1" t="str">
        <f t="shared" si="2"/>
        <v>F0331-U0331</v>
      </c>
      <c r="D125" s="1">
        <v>133</v>
      </c>
      <c r="E125" s="1" t="s">
        <v>1106</v>
      </c>
      <c r="F125" s="1" t="s">
        <v>1119</v>
      </c>
      <c r="G125" s="1" t="s">
        <v>1198</v>
      </c>
      <c r="H125" s="1" t="s">
        <v>1123</v>
      </c>
      <c r="I125" s="1" t="s">
        <v>1126</v>
      </c>
      <c r="J125" s="1" t="s">
        <v>1130</v>
      </c>
      <c r="K125" s="2">
        <v>93</v>
      </c>
      <c r="L125" s="2">
        <v>13604</v>
      </c>
      <c r="M125" s="8">
        <v>1.9500000000000002</v>
      </c>
      <c r="N125" s="9">
        <v>1.9500000000000002</v>
      </c>
      <c r="O125" s="8">
        <v>1.9500000000000002</v>
      </c>
      <c r="P125" s="9">
        <v>1.9500000000000002</v>
      </c>
      <c r="Q125" s="8">
        <v>1.9500000000000002</v>
      </c>
      <c r="R125" s="9">
        <v>1.9500000000000002</v>
      </c>
      <c r="S125" s="8">
        <v>1.9500000000000002</v>
      </c>
      <c r="T125" s="9">
        <v>1.9500000000000002</v>
      </c>
      <c r="U125" s="8">
        <v>1.9500000000000002</v>
      </c>
      <c r="V125" s="9">
        <v>1.9500000000000002</v>
      </c>
      <c r="W125" s="8">
        <v>1.9500000000000002</v>
      </c>
      <c r="X125" s="9">
        <v>1.9500000000000002</v>
      </c>
      <c r="Y125" s="8">
        <v>1.9500000000000002</v>
      </c>
      <c r="Z125" s="9">
        <v>1.9500000000000002</v>
      </c>
      <c r="AA125" s="8">
        <v>1.9500000000000002</v>
      </c>
      <c r="AB125" s="9">
        <v>1.9500000000000002</v>
      </c>
      <c r="AC125" s="8">
        <v>1.9500000000000002</v>
      </c>
      <c r="AD125" s="9">
        <v>1.9500000000000002</v>
      </c>
      <c r="AE125" s="8">
        <v>1.9500000000000002</v>
      </c>
      <c r="AF125" s="9"/>
      <c r="AG125" s="8">
        <v>1.9500000000000002</v>
      </c>
      <c r="AH125" s="9"/>
      <c r="AI125" s="8">
        <v>6.82</v>
      </c>
      <c r="AJ125" s="9"/>
    </row>
    <row r="126" spans="1:36" ht="15" x14ac:dyDescent="0.25">
      <c r="A126" s="1" t="s">
        <v>679</v>
      </c>
      <c r="B126" s="1" t="s">
        <v>680</v>
      </c>
      <c r="C126" s="1" t="str">
        <f t="shared" si="2"/>
        <v>F0332-U0332</v>
      </c>
      <c r="D126" s="1">
        <v>147</v>
      </c>
      <c r="E126" s="1" t="s">
        <v>1106</v>
      </c>
      <c r="F126" s="1" t="s">
        <v>1119</v>
      </c>
      <c r="G126" s="1" t="s">
        <v>1198</v>
      </c>
      <c r="H126" s="1" t="s">
        <v>1123</v>
      </c>
      <c r="I126" s="1" t="s">
        <v>1126</v>
      </c>
      <c r="J126" s="1" t="s">
        <v>1130</v>
      </c>
      <c r="K126" s="2">
        <v>93</v>
      </c>
      <c r="L126" s="2">
        <v>13604</v>
      </c>
      <c r="M126" s="8">
        <v>2.16</v>
      </c>
      <c r="N126" s="9">
        <v>2.16</v>
      </c>
      <c r="O126" s="8">
        <v>2.16</v>
      </c>
      <c r="P126" s="9">
        <v>2.16</v>
      </c>
      <c r="Q126" s="8">
        <v>2.16</v>
      </c>
      <c r="R126" s="9">
        <v>2.16</v>
      </c>
      <c r="S126" s="8">
        <v>2.16</v>
      </c>
      <c r="T126" s="9">
        <v>2.16</v>
      </c>
      <c r="U126" s="8">
        <v>2.16</v>
      </c>
      <c r="V126" s="9">
        <v>2.16</v>
      </c>
      <c r="W126" s="8">
        <v>2.16</v>
      </c>
      <c r="X126" s="9">
        <v>2.16</v>
      </c>
      <c r="Y126" s="8">
        <v>2.16</v>
      </c>
      <c r="Z126" s="9">
        <v>2.16</v>
      </c>
      <c r="AA126" s="8">
        <v>2.16</v>
      </c>
      <c r="AB126" s="9">
        <v>2.16</v>
      </c>
      <c r="AC126" s="8">
        <v>2.16</v>
      </c>
      <c r="AD126" s="9">
        <v>2.16</v>
      </c>
      <c r="AE126" s="8">
        <v>2.16</v>
      </c>
      <c r="AF126" s="9"/>
      <c r="AG126" s="8">
        <v>2.16</v>
      </c>
      <c r="AH126" s="9"/>
      <c r="AI126" s="8">
        <v>9.73</v>
      </c>
      <c r="AJ126" s="9"/>
    </row>
    <row r="127" spans="1:36" ht="15" x14ac:dyDescent="0.25">
      <c r="A127" s="1" t="s">
        <v>681</v>
      </c>
      <c r="B127" s="1" t="s">
        <v>682</v>
      </c>
      <c r="C127" s="1" t="str">
        <f t="shared" si="2"/>
        <v>F0333-U0623</v>
      </c>
      <c r="D127" s="1">
        <v>147</v>
      </c>
      <c r="E127" s="1" t="s">
        <v>1106</v>
      </c>
      <c r="F127" s="1" t="s">
        <v>1119</v>
      </c>
      <c r="G127" s="1" t="s">
        <v>1198</v>
      </c>
      <c r="H127" s="1" t="s">
        <v>1123</v>
      </c>
      <c r="I127" s="1" t="s">
        <v>1126</v>
      </c>
      <c r="J127" s="1" t="s">
        <v>1130</v>
      </c>
      <c r="K127" s="2">
        <v>93</v>
      </c>
      <c r="L127" s="2">
        <v>13604</v>
      </c>
      <c r="M127" s="8">
        <v>2.16</v>
      </c>
      <c r="N127" s="9">
        <v>2.16</v>
      </c>
      <c r="O127" s="8">
        <v>2.16</v>
      </c>
      <c r="P127" s="9">
        <v>2.16</v>
      </c>
      <c r="Q127" s="8">
        <v>2.16</v>
      </c>
      <c r="R127" s="9">
        <v>2.16</v>
      </c>
      <c r="S127" s="8">
        <v>2.16</v>
      </c>
      <c r="T127" s="9">
        <v>2.16</v>
      </c>
      <c r="U127" s="8">
        <v>2.16</v>
      </c>
      <c r="V127" s="9">
        <v>2.16</v>
      </c>
      <c r="W127" s="8">
        <v>2.16</v>
      </c>
      <c r="X127" s="9">
        <v>2.16</v>
      </c>
      <c r="Y127" s="8">
        <v>2.16</v>
      </c>
      <c r="Z127" s="9">
        <v>2.16</v>
      </c>
      <c r="AA127" s="8">
        <v>2.16</v>
      </c>
      <c r="AB127" s="9">
        <v>2.16</v>
      </c>
      <c r="AC127" s="8">
        <v>2.16</v>
      </c>
      <c r="AD127" s="9">
        <v>2.16</v>
      </c>
      <c r="AE127" s="8">
        <v>2.16</v>
      </c>
      <c r="AF127" s="9"/>
      <c r="AG127" s="8">
        <v>2.16</v>
      </c>
      <c r="AH127" s="9"/>
      <c r="AI127" s="8">
        <v>7.32</v>
      </c>
      <c r="AJ127" s="9"/>
    </row>
    <row r="128" spans="1:36" ht="15" x14ac:dyDescent="0.25">
      <c r="A128" s="1" t="s">
        <v>683</v>
      </c>
      <c r="B128" s="1" t="s">
        <v>684</v>
      </c>
      <c r="C128" s="1" t="str">
        <f t="shared" si="2"/>
        <v>F0334-U0827</v>
      </c>
      <c r="D128" s="1">
        <v>133</v>
      </c>
      <c r="E128" s="1" t="s">
        <v>1106</v>
      </c>
      <c r="F128" s="1" t="s">
        <v>1119</v>
      </c>
      <c r="G128" s="1" t="s">
        <v>1198</v>
      </c>
      <c r="H128" s="1" t="s">
        <v>1123</v>
      </c>
      <c r="I128" s="1" t="s">
        <v>1126</v>
      </c>
      <c r="J128" s="1" t="s">
        <v>1130</v>
      </c>
      <c r="K128" s="2">
        <v>93</v>
      </c>
      <c r="L128" s="2">
        <v>13604</v>
      </c>
      <c r="M128" s="8">
        <v>1.9500000000000002</v>
      </c>
      <c r="N128" s="9">
        <v>1.9500000000000002</v>
      </c>
      <c r="O128" s="8">
        <v>1.9500000000000002</v>
      </c>
      <c r="P128" s="9">
        <v>1.9500000000000002</v>
      </c>
      <c r="Q128" s="8">
        <v>1.9500000000000002</v>
      </c>
      <c r="R128" s="9">
        <v>1.9500000000000002</v>
      </c>
      <c r="S128" s="8">
        <v>1.9500000000000002</v>
      </c>
      <c r="T128" s="9">
        <v>1.9500000000000002</v>
      </c>
      <c r="U128" s="8">
        <v>1.9500000000000002</v>
      </c>
      <c r="V128" s="9">
        <v>1.9500000000000002</v>
      </c>
      <c r="W128" s="8">
        <v>1.9500000000000002</v>
      </c>
      <c r="X128" s="9">
        <v>1.9500000000000002</v>
      </c>
      <c r="Y128" s="8">
        <v>1.9500000000000002</v>
      </c>
      <c r="Z128" s="9">
        <v>1.9500000000000002</v>
      </c>
      <c r="AA128" s="8">
        <v>1.9500000000000002</v>
      </c>
      <c r="AB128" s="9">
        <v>1.9500000000000002</v>
      </c>
      <c r="AC128" s="8">
        <v>1.9500000000000002</v>
      </c>
      <c r="AD128" s="9">
        <v>1.9500000000000002</v>
      </c>
      <c r="AE128" s="8">
        <v>1.9500000000000002</v>
      </c>
      <c r="AF128" s="9"/>
      <c r="AG128" s="8">
        <v>1.9500000000000002</v>
      </c>
      <c r="AH128" s="9"/>
      <c r="AI128" s="8">
        <v>3.9200000000000004</v>
      </c>
      <c r="AJ128" s="9"/>
    </row>
    <row r="129" spans="1:36" ht="15" x14ac:dyDescent="0.25">
      <c r="A129" s="1" t="s">
        <v>485</v>
      </c>
      <c r="B129" s="1" t="s">
        <v>486</v>
      </c>
      <c r="C129" s="1" t="str">
        <f t="shared" si="2"/>
        <v>F0232-U0716</v>
      </c>
      <c r="D129" s="1">
        <v>44</v>
      </c>
      <c r="E129" s="1" t="s">
        <v>1106</v>
      </c>
      <c r="F129" s="1" t="s">
        <v>1114</v>
      </c>
      <c r="G129" s="1" t="s">
        <v>1200</v>
      </c>
      <c r="H129" s="1" t="s">
        <v>0</v>
      </c>
      <c r="I129" s="1" t="s">
        <v>0</v>
      </c>
      <c r="J129" s="1" t="s">
        <v>1130</v>
      </c>
      <c r="K129" s="2">
        <v>95</v>
      </c>
      <c r="L129" s="2">
        <v>12959</v>
      </c>
      <c r="M129" s="8">
        <v>0.81</v>
      </c>
      <c r="N129" s="9">
        <v>1.27</v>
      </c>
      <c r="O129" s="8">
        <v>0.81</v>
      </c>
      <c r="P129" s="9">
        <v>0.81</v>
      </c>
      <c r="Q129" s="8">
        <v>0.81</v>
      </c>
      <c r="R129" s="9">
        <v>0.81</v>
      </c>
      <c r="S129" s="8">
        <v>0.81</v>
      </c>
      <c r="T129" s="9">
        <v>0.81</v>
      </c>
      <c r="U129" s="8">
        <v>0.81</v>
      </c>
      <c r="V129" s="9">
        <v>0.81</v>
      </c>
      <c r="W129" s="8">
        <v>0.81</v>
      </c>
      <c r="X129" s="9">
        <v>0.81</v>
      </c>
      <c r="Y129" s="8">
        <v>0.81</v>
      </c>
      <c r="Z129" s="9">
        <v>0.81</v>
      </c>
      <c r="AA129" s="8">
        <v>0.81</v>
      </c>
      <c r="AB129" s="9">
        <v>0.81</v>
      </c>
      <c r="AC129" s="8">
        <v>0.81</v>
      </c>
      <c r="AD129" s="9">
        <v>0.81</v>
      </c>
      <c r="AE129" s="8">
        <v>0.81</v>
      </c>
      <c r="AF129" s="9"/>
      <c r="AG129" s="8">
        <v>0.81</v>
      </c>
      <c r="AH129" s="9"/>
      <c r="AI129" s="8">
        <v>6.57</v>
      </c>
      <c r="AJ129" s="9"/>
    </row>
    <row r="130" spans="1:36" ht="15" x14ac:dyDescent="0.25">
      <c r="A130" s="1" t="s">
        <v>487</v>
      </c>
      <c r="B130" s="1" t="s">
        <v>488</v>
      </c>
      <c r="C130" s="1" t="str">
        <f t="shared" si="2"/>
        <v>F0233-U0925</v>
      </c>
      <c r="D130" s="1">
        <v>36</v>
      </c>
      <c r="E130" s="1" t="s">
        <v>1106</v>
      </c>
      <c r="F130" s="1" t="s">
        <v>1114</v>
      </c>
      <c r="G130" s="1" t="s">
        <v>1200</v>
      </c>
      <c r="H130" s="1" t="s">
        <v>0</v>
      </c>
      <c r="I130" s="1" t="s">
        <v>0</v>
      </c>
      <c r="J130" s="1" t="s">
        <v>1130</v>
      </c>
      <c r="K130" s="2">
        <v>95</v>
      </c>
      <c r="L130" s="2">
        <v>12959</v>
      </c>
      <c r="M130" s="8">
        <v>0.66</v>
      </c>
      <c r="N130" s="9">
        <v>1.04</v>
      </c>
      <c r="O130" s="8">
        <v>0.66</v>
      </c>
      <c r="P130" s="9">
        <v>0.66</v>
      </c>
      <c r="Q130" s="8">
        <v>0.66</v>
      </c>
      <c r="R130" s="9">
        <v>0.66</v>
      </c>
      <c r="S130" s="8">
        <v>0.66</v>
      </c>
      <c r="T130" s="9">
        <v>0.66</v>
      </c>
      <c r="U130" s="8">
        <v>0.66</v>
      </c>
      <c r="V130" s="9">
        <v>0.66</v>
      </c>
      <c r="W130" s="8">
        <v>0.66</v>
      </c>
      <c r="X130" s="9">
        <v>0.66</v>
      </c>
      <c r="Y130" s="8">
        <v>0.66</v>
      </c>
      <c r="Z130" s="9">
        <v>0.66</v>
      </c>
      <c r="AA130" s="8">
        <v>0.66</v>
      </c>
      <c r="AB130" s="9">
        <v>0.66</v>
      </c>
      <c r="AC130" s="8">
        <v>0.66</v>
      </c>
      <c r="AD130" s="9">
        <v>0.66</v>
      </c>
      <c r="AE130" s="8">
        <v>0.66</v>
      </c>
      <c r="AF130" s="9"/>
      <c r="AG130" s="8">
        <v>0.66</v>
      </c>
      <c r="AH130" s="9"/>
      <c r="AI130" s="8">
        <v>5.38</v>
      </c>
      <c r="AJ130" s="9"/>
    </row>
    <row r="131" spans="1:36" ht="15" x14ac:dyDescent="0.25">
      <c r="A131" s="1" t="s">
        <v>489</v>
      </c>
      <c r="B131" s="1" t="s">
        <v>490</v>
      </c>
      <c r="C131" s="1" t="str">
        <f t="shared" si="2"/>
        <v>F0235-U0235</v>
      </c>
      <c r="D131" s="1">
        <v>50</v>
      </c>
      <c r="E131" s="1" t="s">
        <v>1106</v>
      </c>
      <c r="F131" s="1" t="s">
        <v>1114</v>
      </c>
      <c r="G131" s="1" t="s">
        <v>1199</v>
      </c>
      <c r="H131" s="1" t="s">
        <v>0</v>
      </c>
      <c r="I131" s="1" t="s">
        <v>0</v>
      </c>
      <c r="J131" s="1" t="s">
        <v>1130</v>
      </c>
      <c r="K131" s="2">
        <v>95</v>
      </c>
      <c r="L131" s="2">
        <v>12959</v>
      </c>
      <c r="M131" s="8">
        <v>0</v>
      </c>
      <c r="N131" s="9">
        <v>2.02</v>
      </c>
      <c r="O131" s="8">
        <v>0</v>
      </c>
      <c r="P131" s="9">
        <v>0</v>
      </c>
      <c r="Q131" s="8">
        <v>0</v>
      </c>
      <c r="R131" s="9">
        <v>0</v>
      </c>
      <c r="S131" s="8">
        <v>0</v>
      </c>
      <c r="T131" s="9">
        <v>0</v>
      </c>
      <c r="U131" s="8">
        <v>3</v>
      </c>
      <c r="V131" s="9"/>
      <c r="W131" s="8"/>
      <c r="X131" s="9"/>
      <c r="Y131" s="8"/>
      <c r="Z131" s="9"/>
      <c r="AA131" s="8"/>
      <c r="AB131" s="9"/>
      <c r="AC131" s="8"/>
      <c r="AD131" s="9"/>
      <c r="AE131" s="8">
        <v>0</v>
      </c>
      <c r="AF131" s="9"/>
      <c r="AG131" s="8">
        <v>0</v>
      </c>
      <c r="AH131" s="9"/>
      <c r="AI131" s="8">
        <v>0</v>
      </c>
      <c r="AJ131" s="9"/>
    </row>
    <row r="132" spans="1:36" ht="15" x14ac:dyDescent="0.25">
      <c r="A132" s="1" t="s">
        <v>491</v>
      </c>
      <c r="B132" s="1" t="s">
        <v>492</v>
      </c>
      <c r="C132" s="1" t="str">
        <f t="shared" ref="C132:C195" si="3">CONCATENATE(A132,"-",B132)</f>
        <v>F0236-U0236</v>
      </c>
      <c r="D132" s="1">
        <v>194</v>
      </c>
      <c r="E132" s="1" t="s">
        <v>1106</v>
      </c>
      <c r="F132" s="1" t="s">
        <v>1114</v>
      </c>
      <c r="G132" s="1" t="s">
        <v>1200</v>
      </c>
      <c r="H132" s="1" t="s">
        <v>0</v>
      </c>
      <c r="I132" s="1" t="s">
        <v>0</v>
      </c>
      <c r="J132" s="1" t="s">
        <v>1130</v>
      </c>
      <c r="K132" s="2">
        <v>95</v>
      </c>
      <c r="L132" s="2">
        <v>12959</v>
      </c>
      <c r="M132" s="8">
        <v>3.56</v>
      </c>
      <c r="N132" s="9">
        <v>5.58</v>
      </c>
      <c r="O132" s="8">
        <v>3.56</v>
      </c>
      <c r="P132" s="9">
        <v>3.56</v>
      </c>
      <c r="Q132" s="8">
        <v>3.56</v>
      </c>
      <c r="R132" s="9">
        <v>3.56</v>
      </c>
      <c r="S132" s="8">
        <v>3.56</v>
      </c>
      <c r="T132" s="9">
        <v>3.56</v>
      </c>
      <c r="U132" s="8">
        <v>3.56</v>
      </c>
      <c r="V132" s="9">
        <v>3.56</v>
      </c>
      <c r="W132" s="8">
        <v>3.56</v>
      </c>
      <c r="X132" s="9">
        <v>3.56</v>
      </c>
      <c r="Y132" s="8">
        <v>3.56</v>
      </c>
      <c r="Z132" s="9">
        <v>3.56</v>
      </c>
      <c r="AA132" s="8">
        <v>3.56</v>
      </c>
      <c r="AB132" s="9">
        <v>3.56</v>
      </c>
      <c r="AC132" s="8">
        <v>3.56</v>
      </c>
      <c r="AD132" s="9">
        <v>3.56</v>
      </c>
      <c r="AE132" s="8">
        <v>3.56</v>
      </c>
      <c r="AF132" s="9"/>
      <c r="AG132" s="8">
        <v>3.56</v>
      </c>
      <c r="AH132" s="9"/>
      <c r="AI132" s="8">
        <v>28.970000000000002</v>
      </c>
      <c r="AJ132" s="9"/>
    </row>
    <row r="133" spans="1:36" ht="15" x14ac:dyDescent="0.25">
      <c r="A133" s="1" t="s">
        <v>493</v>
      </c>
      <c r="B133" s="1" t="s">
        <v>494</v>
      </c>
      <c r="C133" s="1" t="str">
        <f t="shared" si="3"/>
        <v>F0237-U1058</v>
      </c>
      <c r="D133" s="1">
        <v>229</v>
      </c>
      <c r="E133" s="1" t="s">
        <v>1106</v>
      </c>
      <c r="F133" s="1" t="s">
        <v>1114</v>
      </c>
      <c r="G133" s="1" t="s">
        <v>1200</v>
      </c>
      <c r="H133" s="1" t="s">
        <v>0</v>
      </c>
      <c r="I133" s="1" t="s">
        <v>0</v>
      </c>
      <c r="J133" s="1" t="s">
        <v>1130</v>
      </c>
      <c r="K133" s="2">
        <v>95</v>
      </c>
      <c r="L133" s="2">
        <v>12959</v>
      </c>
      <c r="M133" s="8">
        <v>4.2</v>
      </c>
      <c r="N133" s="9">
        <v>6.5900000000000007</v>
      </c>
      <c r="O133" s="8">
        <v>4.2</v>
      </c>
      <c r="P133" s="9">
        <v>4.2</v>
      </c>
      <c r="Q133" s="8">
        <v>4.2</v>
      </c>
      <c r="R133" s="9">
        <v>4.2</v>
      </c>
      <c r="S133" s="8">
        <v>4.2</v>
      </c>
      <c r="T133" s="9">
        <v>4.2</v>
      </c>
      <c r="U133" s="8">
        <v>4.2</v>
      </c>
      <c r="V133" s="9">
        <v>4.2</v>
      </c>
      <c r="W133" s="8">
        <v>4.2</v>
      </c>
      <c r="X133" s="9">
        <v>4.2</v>
      </c>
      <c r="Y133" s="8">
        <v>4.2</v>
      </c>
      <c r="Z133" s="9">
        <v>4.2</v>
      </c>
      <c r="AA133" s="8">
        <v>4.2</v>
      </c>
      <c r="AB133" s="9">
        <v>4.2</v>
      </c>
      <c r="AC133" s="8">
        <v>4.2</v>
      </c>
      <c r="AD133" s="9">
        <v>4.2</v>
      </c>
      <c r="AE133" s="8">
        <v>4.2</v>
      </c>
      <c r="AF133" s="9"/>
      <c r="AG133" s="8">
        <v>4.2</v>
      </c>
      <c r="AH133" s="9"/>
      <c r="AI133" s="8">
        <v>22.77</v>
      </c>
      <c r="AJ133" s="9"/>
    </row>
    <row r="134" spans="1:36" ht="15" x14ac:dyDescent="0.25">
      <c r="A134" s="1" t="s">
        <v>495</v>
      </c>
      <c r="B134" s="1" t="s">
        <v>496</v>
      </c>
      <c r="C134" s="1" t="str">
        <f t="shared" si="3"/>
        <v>F0238-U0342</v>
      </c>
      <c r="D134" s="1">
        <v>194</v>
      </c>
      <c r="E134" s="1" t="s">
        <v>1106</v>
      </c>
      <c r="F134" s="1" t="s">
        <v>1114</v>
      </c>
      <c r="G134" s="1" t="s">
        <v>1200</v>
      </c>
      <c r="H134" s="1" t="s">
        <v>0</v>
      </c>
      <c r="I134" s="1" t="s">
        <v>0</v>
      </c>
      <c r="J134" s="1" t="s">
        <v>1130</v>
      </c>
      <c r="K134" s="2">
        <v>95</v>
      </c>
      <c r="L134" s="2">
        <v>12959</v>
      </c>
      <c r="M134" s="8">
        <v>3.56</v>
      </c>
      <c r="N134" s="9">
        <v>5.58</v>
      </c>
      <c r="O134" s="8">
        <v>3.56</v>
      </c>
      <c r="P134" s="9">
        <v>3.56</v>
      </c>
      <c r="Q134" s="8">
        <v>3.56</v>
      </c>
      <c r="R134" s="9">
        <v>3.56</v>
      </c>
      <c r="S134" s="8">
        <v>3.56</v>
      </c>
      <c r="T134" s="9">
        <v>3.56</v>
      </c>
      <c r="U134" s="8">
        <v>3.56</v>
      </c>
      <c r="V134" s="9">
        <v>3.56</v>
      </c>
      <c r="W134" s="8">
        <v>3.56</v>
      </c>
      <c r="X134" s="9">
        <v>3.56</v>
      </c>
      <c r="Y134" s="8">
        <v>3.56</v>
      </c>
      <c r="Z134" s="9">
        <v>3.56</v>
      </c>
      <c r="AA134" s="8">
        <v>3.56</v>
      </c>
      <c r="AB134" s="9">
        <v>3.56</v>
      </c>
      <c r="AC134" s="8">
        <v>3.56</v>
      </c>
      <c r="AD134" s="9">
        <v>3.56</v>
      </c>
      <c r="AE134" s="8">
        <v>3.56</v>
      </c>
      <c r="AF134" s="9"/>
      <c r="AG134" s="8">
        <v>3.56</v>
      </c>
      <c r="AH134" s="9"/>
      <c r="AI134" s="8">
        <v>28.970000000000002</v>
      </c>
      <c r="AJ134" s="9"/>
    </row>
    <row r="135" spans="1:36" ht="15" x14ac:dyDescent="0.25">
      <c r="A135" s="1" t="s">
        <v>497</v>
      </c>
      <c r="B135" s="1" t="s">
        <v>498</v>
      </c>
      <c r="C135" s="1" t="str">
        <f t="shared" si="3"/>
        <v>F0239-U0905</v>
      </c>
      <c r="D135" s="1">
        <v>229</v>
      </c>
      <c r="E135" s="1" t="s">
        <v>1106</v>
      </c>
      <c r="F135" s="1" t="s">
        <v>1114</v>
      </c>
      <c r="G135" s="1" t="s">
        <v>1200</v>
      </c>
      <c r="H135" s="1" t="s">
        <v>0</v>
      </c>
      <c r="I135" s="1" t="s">
        <v>0</v>
      </c>
      <c r="J135" s="1" t="s">
        <v>1130</v>
      </c>
      <c r="K135" s="2">
        <v>95</v>
      </c>
      <c r="L135" s="2">
        <v>12959</v>
      </c>
      <c r="M135" s="8">
        <v>4.2</v>
      </c>
      <c r="N135" s="9">
        <v>6.5900000000000007</v>
      </c>
      <c r="O135" s="8">
        <v>4.2</v>
      </c>
      <c r="P135" s="9">
        <v>4.2</v>
      </c>
      <c r="Q135" s="8">
        <v>4.2</v>
      </c>
      <c r="R135" s="9">
        <v>4.2</v>
      </c>
      <c r="S135" s="8">
        <v>4.2</v>
      </c>
      <c r="T135" s="9">
        <v>4.2</v>
      </c>
      <c r="U135" s="8">
        <v>4.2</v>
      </c>
      <c r="V135" s="9">
        <v>4.2</v>
      </c>
      <c r="W135" s="8">
        <v>4.2</v>
      </c>
      <c r="X135" s="9">
        <v>4.2</v>
      </c>
      <c r="Y135" s="8">
        <v>4.2</v>
      </c>
      <c r="Z135" s="9">
        <v>4.2</v>
      </c>
      <c r="AA135" s="8">
        <v>4.2</v>
      </c>
      <c r="AB135" s="9">
        <v>4.2</v>
      </c>
      <c r="AC135" s="8">
        <v>4.2</v>
      </c>
      <c r="AD135" s="9">
        <v>4.2</v>
      </c>
      <c r="AE135" s="8">
        <v>4.2</v>
      </c>
      <c r="AF135" s="9"/>
      <c r="AG135" s="8">
        <v>4.2</v>
      </c>
      <c r="AH135" s="9"/>
      <c r="AI135" s="8">
        <v>34.200000000000003</v>
      </c>
      <c r="AJ135" s="9"/>
    </row>
    <row r="136" spans="1:36" ht="15" x14ac:dyDescent="0.25">
      <c r="A136" s="1" t="s">
        <v>690</v>
      </c>
      <c r="B136" s="1" t="s">
        <v>691</v>
      </c>
      <c r="C136" s="1" t="str">
        <f t="shared" si="3"/>
        <v>F0338-U0338</v>
      </c>
      <c r="D136" s="1">
        <v>53</v>
      </c>
      <c r="E136" s="1" t="s">
        <v>1106</v>
      </c>
      <c r="F136" s="1" t="s">
        <v>1114</v>
      </c>
      <c r="G136" s="1" t="s">
        <v>1200</v>
      </c>
      <c r="H136" s="1" t="s">
        <v>0</v>
      </c>
      <c r="I136" s="1" t="s">
        <v>0</v>
      </c>
      <c r="J136" s="1" t="s">
        <v>1130</v>
      </c>
      <c r="K136" s="2">
        <v>95</v>
      </c>
      <c r="L136" s="2">
        <v>12959</v>
      </c>
      <c r="M136" s="8">
        <v>0.97000000000000008</v>
      </c>
      <c r="N136" s="9">
        <v>1.52</v>
      </c>
      <c r="O136" s="8">
        <v>0.97000000000000008</v>
      </c>
      <c r="P136" s="9">
        <v>0.97000000000000008</v>
      </c>
      <c r="Q136" s="8">
        <v>0.97000000000000008</v>
      </c>
      <c r="R136" s="9">
        <v>0.97000000000000008</v>
      </c>
      <c r="S136" s="8">
        <v>0.97000000000000008</v>
      </c>
      <c r="T136" s="9">
        <v>0.97000000000000008</v>
      </c>
      <c r="U136" s="8">
        <v>0.97000000000000008</v>
      </c>
      <c r="V136" s="9">
        <v>0.97000000000000008</v>
      </c>
      <c r="W136" s="8">
        <v>0.97000000000000008</v>
      </c>
      <c r="X136" s="9">
        <v>0.97000000000000008</v>
      </c>
      <c r="Y136" s="8">
        <v>0.97000000000000008</v>
      </c>
      <c r="Z136" s="9">
        <v>0.97000000000000008</v>
      </c>
      <c r="AA136" s="8">
        <v>0.97000000000000008</v>
      </c>
      <c r="AB136" s="9">
        <v>0.97000000000000008</v>
      </c>
      <c r="AC136" s="8">
        <v>0.97000000000000008</v>
      </c>
      <c r="AD136" s="9">
        <v>0.97000000000000008</v>
      </c>
      <c r="AE136" s="8">
        <v>0.97000000000000008</v>
      </c>
      <c r="AF136" s="9"/>
      <c r="AG136" s="8">
        <v>0.97000000000000008</v>
      </c>
      <c r="AH136" s="9"/>
      <c r="AI136" s="8">
        <v>7.9200000000000008</v>
      </c>
      <c r="AJ136" s="9"/>
    </row>
    <row r="137" spans="1:36" ht="15" x14ac:dyDescent="0.25">
      <c r="A137" s="1" t="s">
        <v>692</v>
      </c>
      <c r="B137" s="1" t="s">
        <v>693</v>
      </c>
      <c r="C137" s="1" t="str">
        <f t="shared" si="3"/>
        <v>F0339-U0339</v>
      </c>
      <c r="D137" s="1">
        <v>0</v>
      </c>
      <c r="E137" s="1" t="s">
        <v>1106</v>
      </c>
      <c r="F137" s="1" t="s">
        <v>1114</v>
      </c>
      <c r="G137" s="1" t="s">
        <v>1200</v>
      </c>
      <c r="H137" s="1" t="s">
        <v>0</v>
      </c>
      <c r="I137" s="1" t="s">
        <v>0</v>
      </c>
      <c r="J137" s="1" t="s">
        <v>1130</v>
      </c>
      <c r="K137" s="2">
        <v>95</v>
      </c>
      <c r="L137" s="2">
        <v>12959</v>
      </c>
      <c r="M137" s="8">
        <v>0</v>
      </c>
      <c r="N137" s="9">
        <v>0</v>
      </c>
      <c r="O137" s="8">
        <v>0</v>
      </c>
      <c r="P137" s="9">
        <v>0</v>
      </c>
      <c r="Q137" s="8">
        <v>0</v>
      </c>
      <c r="R137" s="9">
        <v>0</v>
      </c>
      <c r="S137" s="8">
        <v>0</v>
      </c>
      <c r="T137" s="9">
        <v>0</v>
      </c>
      <c r="U137" s="8">
        <v>0</v>
      </c>
      <c r="V137" s="9">
        <v>0</v>
      </c>
      <c r="W137" s="8">
        <v>0</v>
      </c>
      <c r="X137" s="9">
        <v>0</v>
      </c>
      <c r="Y137" s="8">
        <v>0</v>
      </c>
      <c r="Z137" s="9">
        <v>0</v>
      </c>
      <c r="AA137" s="8">
        <v>0</v>
      </c>
      <c r="AB137" s="9">
        <v>0</v>
      </c>
      <c r="AC137" s="8">
        <v>0</v>
      </c>
      <c r="AD137" s="9">
        <v>0</v>
      </c>
      <c r="AE137" s="8">
        <v>0</v>
      </c>
      <c r="AF137" s="9"/>
      <c r="AG137" s="8">
        <v>0</v>
      </c>
      <c r="AH137" s="9"/>
      <c r="AI137" s="8">
        <v>0</v>
      </c>
      <c r="AJ137" s="9"/>
    </row>
    <row r="138" spans="1:36" ht="15" x14ac:dyDescent="0.25">
      <c r="A138" s="1" t="s">
        <v>694</v>
      </c>
      <c r="B138" s="1" t="s">
        <v>695</v>
      </c>
      <c r="C138" s="1" t="str">
        <f t="shared" si="3"/>
        <v>F0340-U0985</v>
      </c>
      <c r="D138" s="1">
        <v>55</v>
      </c>
      <c r="E138" s="1" t="s">
        <v>1106</v>
      </c>
      <c r="F138" s="1" t="s">
        <v>1114</v>
      </c>
      <c r="G138" s="1" t="s">
        <v>1200</v>
      </c>
      <c r="H138" s="1" t="s">
        <v>0</v>
      </c>
      <c r="I138" s="1" t="s">
        <v>0</v>
      </c>
      <c r="J138" s="1" t="s">
        <v>1130</v>
      </c>
      <c r="K138" s="2">
        <v>95</v>
      </c>
      <c r="L138" s="2">
        <v>12959</v>
      </c>
      <c r="M138" s="8">
        <v>1.01</v>
      </c>
      <c r="N138" s="9">
        <v>1.58</v>
      </c>
      <c r="O138" s="8">
        <v>1.01</v>
      </c>
      <c r="P138" s="9">
        <v>1.01</v>
      </c>
      <c r="Q138" s="8">
        <v>1.01</v>
      </c>
      <c r="R138" s="9">
        <v>1.01</v>
      </c>
      <c r="S138" s="8">
        <v>1.01</v>
      </c>
      <c r="T138" s="9">
        <v>1.01</v>
      </c>
      <c r="U138" s="8">
        <v>1.01</v>
      </c>
      <c r="V138" s="9">
        <v>1.01</v>
      </c>
      <c r="W138" s="8">
        <v>1.01</v>
      </c>
      <c r="X138" s="9">
        <v>1.01</v>
      </c>
      <c r="Y138" s="8">
        <v>1.01</v>
      </c>
      <c r="Z138" s="9">
        <v>1.01</v>
      </c>
      <c r="AA138" s="8">
        <v>1.01</v>
      </c>
      <c r="AB138" s="9">
        <v>1.01</v>
      </c>
      <c r="AC138" s="8">
        <v>1.01</v>
      </c>
      <c r="AD138" s="9">
        <v>1.01</v>
      </c>
      <c r="AE138" s="8">
        <v>1.01</v>
      </c>
      <c r="AF138" s="9"/>
      <c r="AG138" s="8">
        <v>1.01</v>
      </c>
      <c r="AH138" s="9"/>
      <c r="AI138" s="8">
        <v>8.2100000000000009</v>
      </c>
      <c r="AJ138" s="9"/>
    </row>
    <row r="139" spans="1:36" ht="15" x14ac:dyDescent="0.25">
      <c r="A139" s="1" t="s">
        <v>696</v>
      </c>
      <c r="B139" s="1" t="s">
        <v>697</v>
      </c>
      <c r="C139" s="1" t="str">
        <f t="shared" si="3"/>
        <v>F0341-U0815</v>
      </c>
      <c r="D139" s="1">
        <v>145</v>
      </c>
      <c r="E139" s="1" t="s">
        <v>1106</v>
      </c>
      <c r="F139" s="1" t="s">
        <v>1114</v>
      </c>
      <c r="G139" s="1" t="s">
        <v>1200</v>
      </c>
      <c r="H139" s="1" t="s">
        <v>0</v>
      </c>
      <c r="I139" s="1" t="s">
        <v>0</v>
      </c>
      <c r="J139" s="1" t="s">
        <v>1130</v>
      </c>
      <c r="K139" s="2">
        <v>95</v>
      </c>
      <c r="L139" s="2">
        <v>12959</v>
      </c>
      <c r="M139" s="8">
        <v>2.66</v>
      </c>
      <c r="N139" s="9">
        <v>4.17</v>
      </c>
      <c r="O139" s="8">
        <v>2.66</v>
      </c>
      <c r="P139" s="9">
        <v>2.66</v>
      </c>
      <c r="Q139" s="8">
        <v>2.66</v>
      </c>
      <c r="R139" s="9">
        <v>2.66</v>
      </c>
      <c r="S139" s="8">
        <v>2.66</v>
      </c>
      <c r="T139" s="9">
        <v>2.66</v>
      </c>
      <c r="U139" s="8">
        <v>2.66</v>
      </c>
      <c r="V139" s="9">
        <v>2.66</v>
      </c>
      <c r="W139" s="8">
        <v>2.66</v>
      </c>
      <c r="X139" s="9">
        <v>2.66</v>
      </c>
      <c r="Y139" s="8">
        <v>2.66</v>
      </c>
      <c r="Z139" s="9">
        <v>2.66</v>
      </c>
      <c r="AA139" s="8">
        <v>2.66</v>
      </c>
      <c r="AB139" s="9">
        <v>2.66</v>
      </c>
      <c r="AC139" s="8">
        <v>2.66</v>
      </c>
      <c r="AD139" s="9">
        <v>2.66</v>
      </c>
      <c r="AE139" s="8">
        <v>2.66</v>
      </c>
      <c r="AF139" s="9"/>
      <c r="AG139" s="8">
        <v>2.66</v>
      </c>
      <c r="AH139" s="9"/>
      <c r="AI139" s="8">
        <v>21.650000000000002</v>
      </c>
      <c r="AJ139" s="9"/>
    </row>
    <row r="140" spans="1:36" ht="15" x14ac:dyDescent="0.25">
      <c r="A140" s="1" t="s">
        <v>698</v>
      </c>
      <c r="B140" s="1" t="s">
        <v>699</v>
      </c>
      <c r="C140" s="1" t="str">
        <f t="shared" si="3"/>
        <v>F0342-U1026</v>
      </c>
      <c r="D140" s="1">
        <v>128</v>
      </c>
      <c r="E140" s="1" t="s">
        <v>1106</v>
      </c>
      <c r="F140" s="1" t="s">
        <v>1114</v>
      </c>
      <c r="G140" s="1" t="s">
        <v>1200</v>
      </c>
      <c r="H140" s="1" t="s">
        <v>0</v>
      </c>
      <c r="I140" s="1" t="s">
        <v>0</v>
      </c>
      <c r="J140" s="1" t="s">
        <v>1130</v>
      </c>
      <c r="K140" s="2">
        <v>95</v>
      </c>
      <c r="L140" s="2">
        <v>12959</v>
      </c>
      <c r="M140" s="8">
        <v>2.35</v>
      </c>
      <c r="N140" s="9">
        <v>3.68</v>
      </c>
      <c r="O140" s="8">
        <v>2.35</v>
      </c>
      <c r="P140" s="9">
        <v>2.35</v>
      </c>
      <c r="Q140" s="8">
        <v>2.35</v>
      </c>
      <c r="R140" s="9">
        <v>2.35</v>
      </c>
      <c r="S140" s="8">
        <v>2.35</v>
      </c>
      <c r="T140" s="9">
        <v>2.35</v>
      </c>
      <c r="U140" s="8">
        <v>2.35</v>
      </c>
      <c r="V140" s="9">
        <v>2.35</v>
      </c>
      <c r="W140" s="8">
        <v>2.35</v>
      </c>
      <c r="X140" s="9">
        <v>2.35</v>
      </c>
      <c r="Y140" s="8">
        <v>2.35</v>
      </c>
      <c r="Z140" s="9">
        <v>2.35</v>
      </c>
      <c r="AA140" s="8">
        <v>2.35</v>
      </c>
      <c r="AB140" s="9">
        <v>2.35</v>
      </c>
      <c r="AC140" s="8">
        <v>2.35</v>
      </c>
      <c r="AD140" s="9">
        <v>2.35</v>
      </c>
      <c r="AE140" s="8">
        <v>2.35</v>
      </c>
      <c r="AF140" s="9"/>
      <c r="AG140" s="8">
        <v>2.35</v>
      </c>
      <c r="AH140" s="9"/>
      <c r="AI140" s="8">
        <v>19.12</v>
      </c>
      <c r="AJ140" s="9"/>
    </row>
    <row r="141" spans="1:36" ht="15" x14ac:dyDescent="0.25">
      <c r="A141" s="1" t="s">
        <v>700</v>
      </c>
      <c r="B141" s="1" t="s">
        <v>701</v>
      </c>
      <c r="C141" s="1" t="str">
        <f t="shared" si="3"/>
        <v>F0343-U0831</v>
      </c>
      <c r="D141" s="1">
        <v>143</v>
      </c>
      <c r="E141" s="1" t="s">
        <v>1106</v>
      </c>
      <c r="F141" s="1" t="s">
        <v>1114</v>
      </c>
      <c r="G141" s="1" t="s">
        <v>1200</v>
      </c>
      <c r="H141" s="1" t="s">
        <v>0</v>
      </c>
      <c r="I141" s="1" t="s">
        <v>0</v>
      </c>
      <c r="J141" s="1" t="s">
        <v>1130</v>
      </c>
      <c r="K141" s="2">
        <v>95</v>
      </c>
      <c r="L141" s="2">
        <v>12959</v>
      </c>
      <c r="M141" s="8">
        <v>2.62</v>
      </c>
      <c r="N141" s="9">
        <v>4.1100000000000003</v>
      </c>
      <c r="O141" s="8">
        <v>2.62</v>
      </c>
      <c r="P141" s="9">
        <v>2.62</v>
      </c>
      <c r="Q141" s="8">
        <v>2.62</v>
      </c>
      <c r="R141" s="9">
        <v>2.62</v>
      </c>
      <c r="S141" s="8">
        <v>2.62</v>
      </c>
      <c r="T141" s="9">
        <v>2.62</v>
      </c>
      <c r="U141" s="8">
        <v>2.62</v>
      </c>
      <c r="V141" s="9">
        <v>2.62</v>
      </c>
      <c r="W141" s="8">
        <v>2.62</v>
      </c>
      <c r="X141" s="9">
        <v>2.62</v>
      </c>
      <c r="Y141" s="8">
        <v>2.62</v>
      </c>
      <c r="Z141" s="9">
        <v>2.62</v>
      </c>
      <c r="AA141" s="8">
        <v>2.62</v>
      </c>
      <c r="AB141" s="9">
        <v>2.62</v>
      </c>
      <c r="AC141" s="8">
        <v>2.62</v>
      </c>
      <c r="AD141" s="9">
        <v>2.62</v>
      </c>
      <c r="AE141" s="8">
        <v>2.62</v>
      </c>
      <c r="AF141" s="9"/>
      <c r="AG141" s="8">
        <v>2.62</v>
      </c>
      <c r="AH141" s="9"/>
      <c r="AI141" s="8">
        <v>21.36</v>
      </c>
      <c r="AJ141" s="9"/>
    </row>
    <row r="142" spans="1:36" ht="15" x14ac:dyDescent="0.25">
      <c r="A142" s="1" t="s">
        <v>702</v>
      </c>
      <c r="B142" s="1" t="s">
        <v>703</v>
      </c>
      <c r="C142" s="1" t="str">
        <f t="shared" si="3"/>
        <v>F0344-U0643</v>
      </c>
      <c r="D142" s="1">
        <v>145</v>
      </c>
      <c r="E142" s="1" t="s">
        <v>1106</v>
      </c>
      <c r="F142" s="1" t="s">
        <v>1114</v>
      </c>
      <c r="G142" s="1" t="s">
        <v>1200</v>
      </c>
      <c r="H142" s="1" t="s">
        <v>0</v>
      </c>
      <c r="I142" s="1" t="s">
        <v>0</v>
      </c>
      <c r="J142" s="1" t="s">
        <v>1130</v>
      </c>
      <c r="K142" s="2">
        <v>95</v>
      </c>
      <c r="L142" s="2">
        <v>12959</v>
      </c>
      <c r="M142" s="8">
        <v>2.66</v>
      </c>
      <c r="N142" s="9">
        <v>4.17</v>
      </c>
      <c r="O142" s="8">
        <v>2.66</v>
      </c>
      <c r="P142" s="9">
        <v>2.66</v>
      </c>
      <c r="Q142" s="8">
        <v>2.66</v>
      </c>
      <c r="R142" s="9">
        <v>2.66</v>
      </c>
      <c r="S142" s="8">
        <v>2.66</v>
      </c>
      <c r="T142" s="9">
        <v>2.66</v>
      </c>
      <c r="U142" s="8">
        <v>2.66</v>
      </c>
      <c r="V142" s="9">
        <v>2.66</v>
      </c>
      <c r="W142" s="8">
        <v>2.66</v>
      </c>
      <c r="X142" s="9">
        <v>2.66</v>
      </c>
      <c r="Y142" s="8">
        <v>2.66</v>
      </c>
      <c r="Z142" s="9">
        <v>2.66</v>
      </c>
      <c r="AA142" s="8">
        <v>2.66</v>
      </c>
      <c r="AB142" s="9">
        <v>2.66</v>
      </c>
      <c r="AC142" s="8">
        <v>2.66</v>
      </c>
      <c r="AD142" s="9">
        <v>2.66</v>
      </c>
      <c r="AE142" s="8">
        <v>2.66</v>
      </c>
      <c r="AF142" s="9"/>
      <c r="AG142" s="8">
        <v>2.66</v>
      </c>
      <c r="AH142" s="9"/>
      <c r="AI142" s="8">
        <v>21.650000000000002</v>
      </c>
      <c r="AJ142" s="9"/>
    </row>
    <row r="143" spans="1:36" ht="15" x14ac:dyDescent="0.25">
      <c r="A143" s="1" t="s">
        <v>704</v>
      </c>
      <c r="B143" s="1" t="s">
        <v>705</v>
      </c>
      <c r="C143" s="1" t="str">
        <f t="shared" si="3"/>
        <v>F0345-U0345</v>
      </c>
      <c r="D143" s="1">
        <v>128</v>
      </c>
      <c r="E143" s="1" t="s">
        <v>1106</v>
      </c>
      <c r="F143" s="1" t="s">
        <v>1114</v>
      </c>
      <c r="G143" s="1" t="s">
        <v>1200</v>
      </c>
      <c r="H143" s="1" t="s">
        <v>0</v>
      </c>
      <c r="I143" s="1" t="s">
        <v>0</v>
      </c>
      <c r="J143" s="1" t="s">
        <v>1130</v>
      </c>
      <c r="K143" s="2">
        <v>95</v>
      </c>
      <c r="L143" s="2">
        <v>12959</v>
      </c>
      <c r="M143" s="8">
        <v>2.35</v>
      </c>
      <c r="N143" s="9">
        <v>3.68</v>
      </c>
      <c r="O143" s="8">
        <v>2.35</v>
      </c>
      <c r="P143" s="9">
        <v>2.35</v>
      </c>
      <c r="Q143" s="8">
        <v>2.35</v>
      </c>
      <c r="R143" s="9">
        <v>2.35</v>
      </c>
      <c r="S143" s="8">
        <v>2.35</v>
      </c>
      <c r="T143" s="9">
        <v>2.35</v>
      </c>
      <c r="U143" s="8">
        <v>2.35</v>
      </c>
      <c r="V143" s="9">
        <v>2.35</v>
      </c>
      <c r="W143" s="8">
        <v>2.35</v>
      </c>
      <c r="X143" s="9">
        <v>2.35</v>
      </c>
      <c r="Y143" s="8">
        <v>2.35</v>
      </c>
      <c r="Z143" s="9">
        <v>2.35</v>
      </c>
      <c r="AA143" s="8">
        <v>2.35</v>
      </c>
      <c r="AB143" s="9">
        <v>2.35</v>
      </c>
      <c r="AC143" s="8">
        <v>2.35</v>
      </c>
      <c r="AD143" s="9">
        <v>2.35</v>
      </c>
      <c r="AE143" s="8">
        <v>2.35</v>
      </c>
      <c r="AF143" s="9"/>
      <c r="AG143" s="8">
        <v>2.35</v>
      </c>
      <c r="AH143" s="9"/>
      <c r="AI143" s="8">
        <v>19.12</v>
      </c>
      <c r="AJ143" s="9"/>
    </row>
    <row r="144" spans="1:36" ht="15" x14ac:dyDescent="0.25">
      <c r="A144" s="1" t="s">
        <v>706</v>
      </c>
      <c r="B144" s="1" t="s">
        <v>707</v>
      </c>
      <c r="C144" s="1" t="str">
        <f t="shared" si="3"/>
        <v>F0346-U0803</v>
      </c>
      <c r="D144" s="1">
        <v>148</v>
      </c>
      <c r="E144" s="1" t="s">
        <v>1106</v>
      </c>
      <c r="F144" s="1" t="s">
        <v>1114</v>
      </c>
      <c r="G144" s="1" t="s">
        <v>1200</v>
      </c>
      <c r="H144" s="1" t="s">
        <v>0</v>
      </c>
      <c r="I144" s="1" t="s">
        <v>0</v>
      </c>
      <c r="J144" s="1" t="s">
        <v>1130</v>
      </c>
      <c r="K144" s="2">
        <v>95</v>
      </c>
      <c r="L144" s="2">
        <v>12959</v>
      </c>
      <c r="M144" s="8">
        <v>2.71</v>
      </c>
      <c r="N144" s="9">
        <v>4.26</v>
      </c>
      <c r="O144" s="8">
        <v>2.71</v>
      </c>
      <c r="P144" s="9">
        <v>2.71</v>
      </c>
      <c r="Q144" s="8">
        <v>2.71</v>
      </c>
      <c r="R144" s="9">
        <v>2.71</v>
      </c>
      <c r="S144" s="8">
        <v>2.71</v>
      </c>
      <c r="T144" s="9">
        <v>2.71</v>
      </c>
      <c r="U144" s="8">
        <v>2.71</v>
      </c>
      <c r="V144" s="9">
        <v>2.71</v>
      </c>
      <c r="W144" s="8">
        <v>2.71</v>
      </c>
      <c r="X144" s="9">
        <v>2.71</v>
      </c>
      <c r="Y144" s="8">
        <v>2.71</v>
      </c>
      <c r="Z144" s="9">
        <v>2.71</v>
      </c>
      <c r="AA144" s="8">
        <v>2.71</v>
      </c>
      <c r="AB144" s="9">
        <v>2</v>
      </c>
      <c r="AC144" s="8">
        <v>2.71</v>
      </c>
      <c r="AD144" s="9">
        <v>2.71</v>
      </c>
      <c r="AE144" s="8">
        <v>2.71</v>
      </c>
      <c r="AF144" s="9"/>
      <c r="AG144" s="8">
        <v>2.71</v>
      </c>
      <c r="AH144" s="9"/>
      <c r="AI144" s="8">
        <v>22.1</v>
      </c>
      <c r="AJ144" s="9"/>
    </row>
    <row r="145" spans="1:36" ht="15" x14ac:dyDescent="0.25">
      <c r="A145" s="1" t="s">
        <v>708</v>
      </c>
      <c r="B145" s="1" t="s">
        <v>709</v>
      </c>
      <c r="C145" s="1" t="str">
        <f t="shared" si="3"/>
        <v>F0347-U0347</v>
      </c>
      <c r="D145" s="1">
        <v>145</v>
      </c>
      <c r="E145" s="1" t="s">
        <v>1106</v>
      </c>
      <c r="F145" s="1" t="s">
        <v>1114</v>
      </c>
      <c r="G145" s="1" t="s">
        <v>1200</v>
      </c>
      <c r="H145" s="1" t="s">
        <v>0</v>
      </c>
      <c r="I145" s="1" t="s">
        <v>0</v>
      </c>
      <c r="J145" s="1" t="s">
        <v>1130</v>
      </c>
      <c r="K145" s="2">
        <v>95</v>
      </c>
      <c r="L145" s="2">
        <v>12959</v>
      </c>
      <c r="M145" s="8">
        <v>2.66</v>
      </c>
      <c r="N145" s="9">
        <v>4.17</v>
      </c>
      <c r="O145" s="8">
        <v>2.66</v>
      </c>
      <c r="P145" s="9">
        <v>2.66</v>
      </c>
      <c r="Q145" s="8">
        <v>2.66</v>
      </c>
      <c r="R145" s="9">
        <v>2.66</v>
      </c>
      <c r="S145" s="8">
        <v>2.66</v>
      </c>
      <c r="T145" s="9">
        <v>2.66</v>
      </c>
      <c r="U145" s="8">
        <v>2.66</v>
      </c>
      <c r="V145" s="9">
        <v>2.66</v>
      </c>
      <c r="W145" s="8">
        <v>2.66</v>
      </c>
      <c r="X145" s="9">
        <v>2.66</v>
      </c>
      <c r="Y145" s="8">
        <v>2.66</v>
      </c>
      <c r="Z145" s="9">
        <v>2.66</v>
      </c>
      <c r="AA145" s="8">
        <v>2.66</v>
      </c>
      <c r="AB145" s="9">
        <v>2.66</v>
      </c>
      <c r="AC145" s="8">
        <v>2.66</v>
      </c>
      <c r="AD145" s="9">
        <v>2.66</v>
      </c>
      <c r="AE145" s="8">
        <v>2.66</v>
      </c>
      <c r="AF145" s="9"/>
      <c r="AG145" s="8">
        <v>2.66</v>
      </c>
      <c r="AH145" s="9"/>
      <c r="AI145" s="8">
        <v>21.650000000000002</v>
      </c>
      <c r="AJ145" s="9"/>
    </row>
    <row r="146" spans="1:36" ht="15" x14ac:dyDescent="0.25">
      <c r="A146" s="1" t="s">
        <v>710</v>
      </c>
      <c r="B146" s="1" t="s">
        <v>711</v>
      </c>
      <c r="C146" s="1" t="str">
        <f t="shared" si="3"/>
        <v>F0348-U0348</v>
      </c>
      <c r="D146" s="1">
        <v>128</v>
      </c>
      <c r="E146" s="1" t="s">
        <v>1106</v>
      </c>
      <c r="F146" s="1" t="s">
        <v>1114</v>
      </c>
      <c r="G146" s="1" t="s">
        <v>1200</v>
      </c>
      <c r="H146" s="1" t="s">
        <v>0</v>
      </c>
      <c r="I146" s="1" t="s">
        <v>0</v>
      </c>
      <c r="J146" s="1" t="s">
        <v>1130</v>
      </c>
      <c r="K146" s="2">
        <v>95</v>
      </c>
      <c r="L146" s="2">
        <v>12959</v>
      </c>
      <c r="M146" s="8">
        <v>2.35</v>
      </c>
      <c r="N146" s="9">
        <v>3.68</v>
      </c>
      <c r="O146" s="8">
        <v>2.35</v>
      </c>
      <c r="P146" s="9">
        <v>2.35</v>
      </c>
      <c r="Q146" s="8">
        <v>2.35</v>
      </c>
      <c r="R146" s="9">
        <v>2.35</v>
      </c>
      <c r="S146" s="8">
        <v>2.35</v>
      </c>
      <c r="T146" s="9">
        <v>2.35</v>
      </c>
      <c r="U146" s="8">
        <v>2.35</v>
      </c>
      <c r="V146" s="9">
        <v>2.35</v>
      </c>
      <c r="W146" s="8">
        <v>2.35</v>
      </c>
      <c r="X146" s="9">
        <v>2.35</v>
      </c>
      <c r="Y146" s="8">
        <v>2.35</v>
      </c>
      <c r="Z146" s="9">
        <v>2.35</v>
      </c>
      <c r="AA146" s="8">
        <v>2.35</v>
      </c>
      <c r="AB146" s="9">
        <v>2.35</v>
      </c>
      <c r="AC146" s="8">
        <v>2.35</v>
      </c>
      <c r="AD146" s="9">
        <v>2.35</v>
      </c>
      <c r="AE146" s="8">
        <v>2.35</v>
      </c>
      <c r="AF146" s="9"/>
      <c r="AG146" s="8">
        <v>2.35</v>
      </c>
      <c r="AH146" s="9"/>
      <c r="AI146" s="8">
        <v>19.12</v>
      </c>
      <c r="AJ146" s="9"/>
    </row>
    <row r="147" spans="1:36" ht="15" x14ac:dyDescent="0.25">
      <c r="A147" s="1" t="s">
        <v>712</v>
      </c>
      <c r="B147" s="1" t="s">
        <v>713</v>
      </c>
      <c r="C147" s="1" t="str">
        <f t="shared" si="3"/>
        <v>F0349-U0349</v>
      </c>
      <c r="D147" s="1">
        <v>148</v>
      </c>
      <c r="E147" s="1" t="s">
        <v>1106</v>
      </c>
      <c r="F147" s="1" t="s">
        <v>1114</v>
      </c>
      <c r="G147" s="1" t="s">
        <v>1200</v>
      </c>
      <c r="H147" s="1" t="s">
        <v>0</v>
      </c>
      <c r="I147" s="1" t="s">
        <v>0</v>
      </c>
      <c r="J147" s="1" t="s">
        <v>1130</v>
      </c>
      <c r="K147" s="2">
        <v>95</v>
      </c>
      <c r="L147" s="2">
        <v>12959</v>
      </c>
      <c r="M147" s="8">
        <v>2.71</v>
      </c>
      <c r="N147" s="9">
        <v>4.26</v>
      </c>
      <c r="O147" s="8">
        <v>2.71</v>
      </c>
      <c r="P147" s="9">
        <v>2.71</v>
      </c>
      <c r="Q147" s="8">
        <v>2.71</v>
      </c>
      <c r="R147" s="9">
        <v>2.71</v>
      </c>
      <c r="S147" s="8">
        <v>2.71</v>
      </c>
      <c r="T147" s="9">
        <v>2.71</v>
      </c>
      <c r="U147" s="8">
        <v>2.71</v>
      </c>
      <c r="V147" s="9">
        <v>2.71</v>
      </c>
      <c r="W147" s="8">
        <v>2.71</v>
      </c>
      <c r="X147" s="9">
        <v>2.71</v>
      </c>
      <c r="Y147" s="8">
        <v>2.71</v>
      </c>
      <c r="Z147" s="9">
        <v>2.71</v>
      </c>
      <c r="AA147" s="8">
        <v>2.71</v>
      </c>
      <c r="AB147" s="9">
        <v>2.71</v>
      </c>
      <c r="AC147" s="8">
        <v>2.71</v>
      </c>
      <c r="AD147" s="9">
        <v>2.71</v>
      </c>
      <c r="AE147" s="8">
        <v>2.71</v>
      </c>
      <c r="AF147" s="9"/>
      <c r="AG147" s="8">
        <v>2.71</v>
      </c>
      <c r="AH147" s="9"/>
      <c r="AI147" s="8">
        <v>22.1</v>
      </c>
      <c r="AJ147" s="9"/>
    </row>
    <row r="148" spans="1:36" ht="15" x14ac:dyDescent="0.25">
      <c r="A148" s="1" t="s">
        <v>714</v>
      </c>
      <c r="B148" s="1" t="s">
        <v>715</v>
      </c>
      <c r="C148" s="1" t="str">
        <f t="shared" si="3"/>
        <v>F0350-U0982</v>
      </c>
      <c r="D148" s="1">
        <v>145</v>
      </c>
      <c r="E148" s="1" t="s">
        <v>1106</v>
      </c>
      <c r="F148" s="1" t="s">
        <v>1114</v>
      </c>
      <c r="G148" s="1" t="s">
        <v>1200</v>
      </c>
      <c r="H148" s="1" t="s">
        <v>0</v>
      </c>
      <c r="I148" s="1" t="s">
        <v>0</v>
      </c>
      <c r="J148" s="1" t="s">
        <v>1130</v>
      </c>
      <c r="K148" s="2">
        <v>95</v>
      </c>
      <c r="L148" s="2">
        <v>12959</v>
      </c>
      <c r="M148" s="8">
        <v>2.66</v>
      </c>
      <c r="N148" s="9">
        <v>4.17</v>
      </c>
      <c r="O148" s="8">
        <v>2.66</v>
      </c>
      <c r="P148" s="9">
        <v>2.66</v>
      </c>
      <c r="Q148" s="8">
        <v>2.66</v>
      </c>
      <c r="R148" s="9">
        <v>2.66</v>
      </c>
      <c r="S148" s="8">
        <v>2.66</v>
      </c>
      <c r="T148" s="9">
        <v>2.66</v>
      </c>
      <c r="U148" s="8">
        <v>2.66</v>
      </c>
      <c r="V148" s="9">
        <v>2.66</v>
      </c>
      <c r="W148" s="8">
        <v>2.66</v>
      </c>
      <c r="X148" s="9">
        <v>2.66</v>
      </c>
      <c r="Y148" s="8">
        <v>2.66</v>
      </c>
      <c r="Z148" s="9">
        <v>2.66</v>
      </c>
      <c r="AA148" s="8">
        <v>2.66</v>
      </c>
      <c r="AB148" s="9">
        <v>2.66</v>
      </c>
      <c r="AC148" s="8">
        <v>2.66</v>
      </c>
      <c r="AD148" s="9">
        <v>2.66</v>
      </c>
      <c r="AE148" s="8">
        <v>2.66</v>
      </c>
      <c r="AF148" s="9"/>
      <c r="AG148" s="8">
        <v>2.66</v>
      </c>
      <c r="AH148" s="9"/>
      <c r="AI148" s="8">
        <v>21.650000000000002</v>
      </c>
      <c r="AJ148" s="9"/>
    </row>
    <row r="149" spans="1:36" ht="15" x14ac:dyDescent="0.25">
      <c r="A149" s="1" t="s">
        <v>716</v>
      </c>
      <c r="B149" s="1" t="s">
        <v>717</v>
      </c>
      <c r="C149" s="1" t="str">
        <f t="shared" si="3"/>
        <v>F0351-U0351</v>
      </c>
      <c r="D149" s="1">
        <v>125</v>
      </c>
      <c r="E149" s="1" t="s">
        <v>1106</v>
      </c>
      <c r="F149" s="1" t="s">
        <v>1114</v>
      </c>
      <c r="G149" s="1" t="s">
        <v>1200</v>
      </c>
      <c r="H149" s="1" t="s">
        <v>0</v>
      </c>
      <c r="I149" s="1" t="s">
        <v>0</v>
      </c>
      <c r="J149" s="1" t="s">
        <v>1130</v>
      </c>
      <c r="K149" s="2">
        <v>95</v>
      </c>
      <c r="L149" s="2">
        <v>12959</v>
      </c>
      <c r="M149" s="8">
        <v>2.29</v>
      </c>
      <c r="N149" s="9">
        <v>3.6</v>
      </c>
      <c r="O149" s="8">
        <v>2.29</v>
      </c>
      <c r="P149" s="9">
        <v>2.29</v>
      </c>
      <c r="Q149" s="8">
        <v>2.29</v>
      </c>
      <c r="R149" s="9">
        <v>2.29</v>
      </c>
      <c r="S149" s="8">
        <v>2.29</v>
      </c>
      <c r="T149" s="9">
        <v>2.29</v>
      </c>
      <c r="U149" s="8">
        <v>2.29</v>
      </c>
      <c r="V149" s="9">
        <v>2.29</v>
      </c>
      <c r="W149" s="8">
        <v>2.29</v>
      </c>
      <c r="X149" s="9">
        <v>2.29</v>
      </c>
      <c r="Y149" s="8">
        <v>2.29</v>
      </c>
      <c r="Z149" s="9">
        <v>2.29</v>
      </c>
      <c r="AA149" s="8">
        <v>2.29</v>
      </c>
      <c r="AB149" s="9">
        <v>2.29</v>
      </c>
      <c r="AC149" s="8">
        <v>2.29</v>
      </c>
      <c r="AD149" s="9">
        <v>2.29</v>
      </c>
      <c r="AE149" s="8">
        <v>2.29</v>
      </c>
      <c r="AF149" s="9"/>
      <c r="AG149" s="8">
        <v>2.29</v>
      </c>
      <c r="AH149" s="9"/>
      <c r="AI149" s="8">
        <v>18.670000000000002</v>
      </c>
      <c r="AJ149" s="9"/>
    </row>
    <row r="150" spans="1:36" ht="15" x14ac:dyDescent="0.25">
      <c r="A150" s="1" t="s">
        <v>718</v>
      </c>
      <c r="B150" s="1" t="s">
        <v>719</v>
      </c>
      <c r="C150" s="1" t="str">
        <f t="shared" si="3"/>
        <v>F0352-U0352</v>
      </c>
      <c r="D150" s="1">
        <v>148</v>
      </c>
      <c r="E150" s="1" t="s">
        <v>1106</v>
      </c>
      <c r="F150" s="1" t="s">
        <v>1114</v>
      </c>
      <c r="G150" s="1" t="s">
        <v>1200</v>
      </c>
      <c r="H150" s="1" t="s">
        <v>0</v>
      </c>
      <c r="I150" s="1" t="s">
        <v>0</v>
      </c>
      <c r="J150" s="1" t="s">
        <v>1130</v>
      </c>
      <c r="K150" s="2">
        <v>95</v>
      </c>
      <c r="L150" s="2">
        <v>12959</v>
      </c>
      <c r="M150" s="8">
        <v>2.71</v>
      </c>
      <c r="N150" s="9">
        <v>4.26</v>
      </c>
      <c r="O150" s="8">
        <v>2.71</v>
      </c>
      <c r="P150" s="9">
        <v>2.71</v>
      </c>
      <c r="Q150" s="8">
        <v>2.71</v>
      </c>
      <c r="R150" s="9">
        <v>2.71</v>
      </c>
      <c r="S150" s="8">
        <v>2.71</v>
      </c>
      <c r="T150" s="9">
        <v>2.71</v>
      </c>
      <c r="U150" s="8">
        <v>2.71</v>
      </c>
      <c r="V150" s="9">
        <v>2.71</v>
      </c>
      <c r="W150" s="8">
        <v>2.71</v>
      </c>
      <c r="X150" s="9">
        <v>2.71</v>
      </c>
      <c r="Y150" s="8">
        <v>2.71</v>
      </c>
      <c r="Z150" s="9">
        <v>2.71</v>
      </c>
      <c r="AA150" s="8">
        <v>2.71</v>
      </c>
      <c r="AB150" s="9">
        <v>2.71</v>
      </c>
      <c r="AC150" s="8">
        <v>2.71</v>
      </c>
      <c r="AD150" s="9">
        <v>2.71</v>
      </c>
      <c r="AE150" s="8">
        <v>2.71</v>
      </c>
      <c r="AF150" s="9"/>
      <c r="AG150" s="8">
        <v>2.71</v>
      </c>
      <c r="AH150" s="9"/>
      <c r="AI150" s="8">
        <v>22.1</v>
      </c>
      <c r="AJ150" s="9"/>
    </row>
    <row r="151" spans="1:36" ht="15" x14ac:dyDescent="0.25">
      <c r="A151" s="1" t="s">
        <v>720</v>
      </c>
      <c r="B151" s="1" t="s">
        <v>721</v>
      </c>
      <c r="C151" s="1" t="str">
        <f t="shared" si="3"/>
        <v>F0354-U0996</v>
      </c>
      <c r="D151" s="1">
        <v>129</v>
      </c>
      <c r="E151" s="1" t="s">
        <v>1106</v>
      </c>
      <c r="F151" s="1" t="s">
        <v>1114</v>
      </c>
      <c r="G151" s="1" t="s">
        <v>1200</v>
      </c>
      <c r="H151" s="1" t="s">
        <v>0</v>
      </c>
      <c r="I151" s="1" t="s">
        <v>0</v>
      </c>
      <c r="J151" s="1" t="s">
        <v>1130</v>
      </c>
      <c r="K151" s="2">
        <v>95</v>
      </c>
      <c r="L151" s="2">
        <v>12959</v>
      </c>
      <c r="M151" s="8">
        <v>2.37</v>
      </c>
      <c r="N151" s="9">
        <v>3.71</v>
      </c>
      <c r="O151" s="8">
        <v>2.37</v>
      </c>
      <c r="P151" s="9">
        <v>2.37</v>
      </c>
      <c r="Q151" s="8">
        <v>2.37</v>
      </c>
      <c r="R151" s="9">
        <v>2.37</v>
      </c>
      <c r="S151" s="8">
        <v>2.37</v>
      </c>
      <c r="T151" s="9">
        <v>2.37</v>
      </c>
      <c r="U151" s="8">
        <v>2.37</v>
      </c>
      <c r="V151" s="9">
        <v>2.37</v>
      </c>
      <c r="W151" s="8">
        <v>2.37</v>
      </c>
      <c r="X151" s="9">
        <v>2.37</v>
      </c>
      <c r="Y151" s="8">
        <v>2.37</v>
      </c>
      <c r="Z151" s="9">
        <v>2.37</v>
      </c>
      <c r="AA151" s="8">
        <v>2.37</v>
      </c>
      <c r="AB151" s="9">
        <v>2.37</v>
      </c>
      <c r="AC151" s="8">
        <v>2.37</v>
      </c>
      <c r="AD151" s="9">
        <v>2.37</v>
      </c>
      <c r="AE151" s="8">
        <v>2.37</v>
      </c>
      <c r="AF151" s="9"/>
      <c r="AG151" s="8">
        <v>2.37</v>
      </c>
      <c r="AH151" s="9"/>
      <c r="AI151" s="8">
        <v>19.27</v>
      </c>
      <c r="AJ151" s="9"/>
    </row>
    <row r="152" spans="1:36" ht="15" x14ac:dyDescent="0.25">
      <c r="A152" s="1" t="s">
        <v>722</v>
      </c>
      <c r="B152" s="1" t="s">
        <v>723</v>
      </c>
      <c r="C152" s="1" t="str">
        <f t="shared" si="3"/>
        <v>F0551-U0367</v>
      </c>
      <c r="D152" s="1">
        <v>345</v>
      </c>
      <c r="E152" s="1" t="s">
        <v>1106</v>
      </c>
      <c r="F152" s="1" t="s">
        <v>1114</v>
      </c>
      <c r="G152" s="1" t="s">
        <v>1200</v>
      </c>
      <c r="H152" s="1" t="s">
        <v>0</v>
      </c>
      <c r="I152" s="1" t="s">
        <v>0</v>
      </c>
      <c r="J152" s="1" t="s">
        <v>1130</v>
      </c>
      <c r="K152" s="2">
        <v>95</v>
      </c>
      <c r="L152" s="2">
        <v>12959</v>
      </c>
      <c r="M152" s="8">
        <v>6.32</v>
      </c>
      <c r="N152" s="9">
        <v>9.93</v>
      </c>
      <c r="O152" s="8">
        <v>6.32</v>
      </c>
      <c r="P152" s="9">
        <v>6.32</v>
      </c>
      <c r="Q152" s="8">
        <v>6.32</v>
      </c>
      <c r="R152" s="9">
        <v>6.32</v>
      </c>
      <c r="S152" s="8"/>
      <c r="T152" s="9">
        <v>6.32</v>
      </c>
      <c r="U152" s="8">
        <v>6.32</v>
      </c>
      <c r="V152" s="9">
        <v>6.32</v>
      </c>
      <c r="W152" s="8">
        <v>6.32</v>
      </c>
      <c r="X152" s="9">
        <v>6.32</v>
      </c>
      <c r="Y152" s="8">
        <v>6.32</v>
      </c>
      <c r="Z152" s="9">
        <v>6.32</v>
      </c>
      <c r="AA152" s="8">
        <v>6.32</v>
      </c>
      <c r="AB152" s="9">
        <v>6.32</v>
      </c>
      <c r="AC152" s="8">
        <v>6.32</v>
      </c>
      <c r="AD152" s="9">
        <v>6.32</v>
      </c>
      <c r="AE152" s="8">
        <v>6.32</v>
      </c>
      <c r="AF152" s="9"/>
      <c r="AG152" s="8">
        <v>6.32</v>
      </c>
      <c r="AH152" s="9"/>
      <c r="AI152" s="8">
        <v>51.52</v>
      </c>
      <c r="AJ152" s="9"/>
    </row>
    <row r="153" spans="1:36" ht="15" x14ac:dyDescent="0.25">
      <c r="A153" s="1" t="s">
        <v>724</v>
      </c>
      <c r="B153" s="1" t="s">
        <v>725</v>
      </c>
      <c r="C153" s="1" t="str">
        <f t="shared" si="3"/>
        <v>F0355-U1010</v>
      </c>
      <c r="D153" s="1">
        <v>148</v>
      </c>
      <c r="E153" s="1" t="s">
        <v>1106</v>
      </c>
      <c r="F153" s="1" t="s">
        <v>1114</v>
      </c>
      <c r="G153" s="1" t="s">
        <v>1200</v>
      </c>
      <c r="H153" s="1" t="s">
        <v>0</v>
      </c>
      <c r="I153" s="1" t="s">
        <v>0</v>
      </c>
      <c r="J153" s="1" t="s">
        <v>1130</v>
      </c>
      <c r="K153" s="2">
        <v>95</v>
      </c>
      <c r="L153" s="2">
        <v>12959</v>
      </c>
      <c r="M153" s="8">
        <v>2.71</v>
      </c>
      <c r="N153" s="9">
        <v>4.26</v>
      </c>
      <c r="O153" s="8">
        <v>2.71</v>
      </c>
      <c r="P153" s="9">
        <v>2.71</v>
      </c>
      <c r="Q153" s="8">
        <v>2.71</v>
      </c>
      <c r="R153" s="9">
        <v>2.71</v>
      </c>
      <c r="S153" s="8">
        <v>2.71</v>
      </c>
      <c r="T153" s="9">
        <v>2.71</v>
      </c>
      <c r="U153" s="8">
        <v>2.71</v>
      </c>
      <c r="V153" s="9">
        <v>2.71</v>
      </c>
      <c r="W153" s="8">
        <v>2.71</v>
      </c>
      <c r="X153" s="9">
        <v>2.71</v>
      </c>
      <c r="Y153" s="8">
        <v>2.71</v>
      </c>
      <c r="Z153" s="9">
        <v>2.71</v>
      </c>
      <c r="AA153" s="8">
        <v>2.71</v>
      </c>
      <c r="AB153" s="9">
        <v>2.71</v>
      </c>
      <c r="AC153" s="8">
        <v>2.71</v>
      </c>
      <c r="AD153" s="9">
        <v>2.71</v>
      </c>
      <c r="AE153" s="8">
        <v>2.71</v>
      </c>
      <c r="AF153" s="9"/>
      <c r="AG153" s="8">
        <v>2.71</v>
      </c>
      <c r="AH153" s="9"/>
      <c r="AI153" s="8">
        <v>22.1</v>
      </c>
      <c r="AJ153" s="9"/>
    </row>
    <row r="154" spans="1:36" ht="15" x14ac:dyDescent="0.25">
      <c r="A154" s="1" t="s">
        <v>726</v>
      </c>
      <c r="B154" s="1" t="s">
        <v>727</v>
      </c>
      <c r="C154" s="1" t="str">
        <f t="shared" si="3"/>
        <v>F0356-U0356</v>
      </c>
      <c r="D154" s="1">
        <v>125</v>
      </c>
      <c r="E154" s="1" t="s">
        <v>1106</v>
      </c>
      <c r="F154" s="1" t="s">
        <v>1114</v>
      </c>
      <c r="G154" s="1" t="s">
        <v>1200</v>
      </c>
      <c r="H154" s="1" t="s">
        <v>0</v>
      </c>
      <c r="I154" s="1" t="s">
        <v>0</v>
      </c>
      <c r="J154" s="1" t="s">
        <v>1130</v>
      </c>
      <c r="K154" s="2">
        <v>95</v>
      </c>
      <c r="L154" s="2">
        <v>12959</v>
      </c>
      <c r="M154" s="8">
        <v>2.29</v>
      </c>
      <c r="N154" s="9">
        <v>3.6</v>
      </c>
      <c r="O154" s="8">
        <v>2.29</v>
      </c>
      <c r="P154" s="9">
        <v>2.29</v>
      </c>
      <c r="Q154" s="8">
        <v>2.29</v>
      </c>
      <c r="R154" s="9">
        <v>2.29</v>
      </c>
      <c r="S154" s="8">
        <v>2.29</v>
      </c>
      <c r="T154" s="9">
        <v>2.29</v>
      </c>
      <c r="U154" s="8">
        <v>2.29</v>
      </c>
      <c r="V154" s="9">
        <v>2.29</v>
      </c>
      <c r="W154" s="8">
        <v>2.29</v>
      </c>
      <c r="X154" s="9">
        <v>2.29</v>
      </c>
      <c r="Y154" s="8">
        <v>2.29</v>
      </c>
      <c r="Z154" s="9">
        <v>2.29</v>
      </c>
      <c r="AA154" s="8">
        <v>2.29</v>
      </c>
      <c r="AB154" s="9">
        <v>2.29</v>
      </c>
      <c r="AC154" s="8">
        <v>2.29</v>
      </c>
      <c r="AD154" s="9">
        <v>2.29</v>
      </c>
      <c r="AE154" s="8">
        <v>2.29</v>
      </c>
      <c r="AF154" s="9"/>
      <c r="AG154" s="8">
        <v>2.29</v>
      </c>
      <c r="AH154" s="9"/>
      <c r="AI154" s="8">
        <v>18.670000000000002</v>
      </c>
      <c r="AJ154" s="9"/>
    </row>
    <row r="155" spans="1:36" ht="15" x14ac:dyDescent="0.25">
      <c r="A155" s="1" t="s">
        <v>728</v>
      </c>
      <c r="B155" s="1" t="s">
        <v>729</v>
      </c>
      <c r="C155" s="1" t="str">
        <f t="shared" si="3"/>
        <v>F0357-U0698</v>
      </c>
      <c r="D155" s="1">
        <v>145</v>
      </c>
      <c r="E155" s="1" t="s">
        <v>1106</v>
      </c>
      <c r="F155" s="1" t="s">
        <v>1114</v>
      </c>
      <c r="G155" s="1" t="s">
        <v>1200</v>
      </c>
      <c r="H155" s="1" t="s">
        <v>0</v>
      </c>
      <c r="I155" s="1" t="s">
        <v>0</v>
      </c>
      <c r="J155" s="1">
        <v>0</v>
      </c>
      <c r="K155" s="2">
        <v>95</v>
      </c>
      <c r="L155" s="2">
        <v>12959</v>
      </c>
      <c r="M155" s="8">
        <v>2.66</v>
      </c>
      <c r="N155" s="9">
        <v>4.17</v>
      </c>
      <c r="O155" s="8">
        <v>2.66</v>
      </c>
      <c r="P155" s="9">
        <v>2.66</v>
      </c>
      <c r="Q155" s="8">
        <v>2.66</v>
      </c>
      <c r="R155" s="9">
        <v>2.66</v>
      </c>
      <c r="S155" s="8">
        <v>2.66</v>
      </c>
      <c r="T155" s="9">
        <v>2.66</v>
      </c>
      <c r="U155" s="8">
        <v>2.66</v>
      </c>
      <c r="V155" s="9">
        <v>2.66</v>
      </c>
      <c r="W155" s="8">
        <v>2.66</v>
      </c>
      <c r="X155" s="9">
        <v>2.66</v>
      </c>
      <c r="Y155" s="8">
        <v>2.66</v>
      </c>
      <c r="Z155" s="9">
        <v>2.66</v>
      </c>
      <c r="AA155" s="8">
        <v>2.66</v>
      </c>
      <c r="AB155" s="9">
        <v>2.66</v>
      </c>
      <c r="AC155" s="8">
        <v>2.66</v>
      </c>
      <c r="AD155" s="9">
        <v>2.66</v>
      </c>
      <c r="AE155" s="8">
        <v>2.66</v>
      </c>
      <c r="AF155" s="9"/>
      <c r="AG155" s="8">
        <v>2.66</v>
      </c>
      <c r="AH155" s="9"/>
      <c r="AI155" s="8">
        <v>21.650000000000002</v>
      </c>
      <c r="AJ155" s="9"/>
    </row>
    <row r="156" spans="1:36" ht="15" x14ac:dyDescent="0.25">
      <c r="A156" s="1" t="s">
        <v>730</v>
      </c>
      <c r="B156" s="1" t="s">
        <v>731</v>
      </c>
      <c r="C156" s="1" t="str">
        <f t="shared" si="3"/>
        <v>F0358-U0358</v>
      </c>
      <c r="D156" s="1">
        <v>148</v>
      </c>
      <c r="E156" s="1" t="s">
        <v>1106</v>
      </c>
      <c r="F156" s="1" t="s">
        <v>1114</v>
      </c>
      <c r="G156" s="1" t="s">
        <v>1200</v>
      </c>
      <c r="H156" s="1" t="s">
        <v>0</v>
      </c>
      <c r="I156" s="1" t="s">
        <v>0</v>
      </c>
      <c r="J156" s="1">
        <v>0</v>
      </c>
      <c r="K156" s="2">
        <v>95</v>
      </c>
      <c r="L156" s="2">
        <v>12959</v>
      </c>
      <c r="M156" s="8">
        <v>2.71</v>
      </c>
      <c r="N156" s="9">
        <v>4.26</v>
      </c>
      <c r="O156" s="8">
        <v>2.71</v>
      </c>
      <c r="P156" s="9">
        <v>2.71</v>
      </c>
      <c r="Q156" s="8">
        <v>2.71</v>
      </c>
      <c r="R156" s="9">
        <v>2.71</v>
      </c>
      <c r="S156" s="8">
        <v>2.71</v>
      </c>
      <c r="T156" s="9">
        <v>2.71</v>
      </c>
      <c r="U156" s="8">
        <v>2.71</v>
      </c>
      <c r="V156" s="9">
        <v>2.71</v>
      </c>
      <c r="W156" s="8">
        <v>2.71</v>
      </c>
      <c r="X156" s="9">
        <v>2.71</v>
      </c>
      <c r="Y156" s="8">
        <v>2.71</v>
      </c>
      <c r="Z156" s="9">
        <v>2.71</v>
      </c>
      <c r="AA156" s="8">
        <v>2.71</v>
      </c>
      <c r="AB156" s="9">
        <v>2.71</v>
      </c>
      <c r="AC156" s="8">
        <v>2.71</v>
      </c>
      <c r="AD156" s="9">
        <v>2.71</v>
      </c>
      <c r="AE156" s="8">
        <v>2.71</v>
      </c>
      <c r="AF156" s="9"/>
      <c r="AG156" s="8">
        <v>2.71</v>
      </c>
      <c r="AH156" s="9"/>
      <c r="AI156" s="8">
        <v>22.1</v>
      </c>
      <c r="AJ156" s="9"/>
    </row>
    <row r="157" spans="1:36" ht="15" x14ac:dyDescent="0.25">
      <c r="A157" s="1" t="s">
        <v>732</v>
      </c>
      <c r="B157" s="1" t="s">
        <v>733</v>
      </c>
      <c r="C157" s="1" t="str">
        <f t="shared" si="3"/>
        <v>F0359-U0877</v>
      </c>
      <c r="D157" s="1">
        <v>125</v>
      </c>
      <c r="E157" s="1" t="s">
        <v>1106</v>
      </c>
      <c r="F157" s="1" t="s">
        <v>1114</v>
      </c>
      <c r="G157" s="1" t="s">
        <v>1200</v>
      </c>
      <c r="H157" s="1" t="s">
        <v>0</v>
      </c>
      <c r="I157" s="1" t="s">
        <v>0</v>
      </c>
      <c r="J157" s="1">
        <v>0</v>
      </c>
      <c r="K157" s="2">
        <v>95</v>
      </c>
      <c r="L157" s="2">
        <v>12959</v>
      </c>
      <c r="M157" s="8">
        <v>2.29</v>
      </c>
      <c r="N157" s="9">
        <v>3.6</v>
      </c>
      <c r="O157" s="8">
        <v>2.29</v>
      </c>
      <c r="P157" s="9">
        <v>2.29</v>
      </c>
      <c r="Q157" s="8">
        <v>2.29</v>
      </c>
      <c r="R157" s="9">
        <v>2.29</v>
      </c>
      <c r="S157" s="8">
        <v>2.29</v>
      </c>
      <c r="T157" s="9">
        <v>2.29</v>
      </c>
      <c r="U157" s="8">
        <v>2.29</v>
      </c>
      <c r="V157" s="9">
        <v>2.29</v>
      </c>
      <c r="W157" s="8">
        <v>2.29</v>
      </c>
      <c r="X157" s="9">
        <v>2.29</v>
      </c>
      <c r="Y157" s="8">
        <v>2.29</v>
      </c>
      <c r="Z157" s="9">
        <v>2.29</v>
      </c>
      <c r="AA157" s="8">
        <v>2.29</v>
      </c>
      <c r="AB157" s="9">
        <v>2.29</v>
      </c>
      <c r="AC157" s="8">
        <v>2.29</v>
      </c>
      <c r="AD157" s="9">
        <v>2.29</v>
      </c>
      <c r="AE157" s="8">
        <v>2.29</v>
      </c>
      <c r="AF157" s="9"/>
      <c r="AG157" s="8">
        <v>2.29</v>
      </c>
      <c r="AH157" s="9"/>
      <c r="AI157" s="8">
        <v>18.670000000000002</v>
      </c>
      <c r="AJ157" s="9"/>
    </row>
    <row r="158" spans="1:36" ht="15" x14ac:dyDescent="0.25">
      <c r="A158" s="1" t="s">
        <v>734</v>
      </c>
      <c r="B158" s="1" t="s">
        <v>735</v>
      </c>
      <c r="C158" s="1" t="str">
        <f t="shared" si="3"/>
        <v>F0360-U1061</v>
      </c>
      <c r="D158" s="1">
        <v>145</v>
      </c>
      <c r="E158" s="1" t="s">
        <v>1106</v>
      </c>
      <c r="F158" s="1" t="s">
        <v>1114</v>
      </c>
      <c r="G158" s="1" t="s">
        <v>1200</v>
      </c>
      <c r="H158" s="1" t="s">
        <v>0</v>
      </c>
      <c r="I158" s="1" t="s">
        <v>0</v>
      </c>
      <c r="J158" s="1">
        <v>0</v>
      </c>
      <c r="K158" s="2">
        <v>95</v>
      </c>
      <c r="L158" s="2">
        <v>12959</v>
      </c>
      <c r="M158" s="8">
        <v>2.66</v>
      </c>
      <c r="N158" s="9">
        <v>4.17</v>
      </c>
      <c r="O158" s="8">
        <v>2.66</v>
      </c>
      <c r="P158" s="9">
        <v>2.66</v>
      </c>
      <c r="Q158" s="8">
        <v>2.66</v>
      </c>
      <c r="R158" s="9">
        <v>2.66</v>
      </c>
      <c r="S158" s="8">
        <v>2.66</v>
      </c>
      <c r="T158" s="9">
        <v>2.66</v>
      </c>
      <c r="U158" s="8">
        <v>2.66</v>
      </c>
      <c r="V158" s="9">
        <v>2.66</v>
      </c>
      <c r="W158" s="8">
        <v>2.66</v>
      </c>
      <c r="X158" s="9">
        <v>2.66</v>
      </c>
      <c r="Y158" s="8">
        <v>2.66</v>
      </c>
      <c r="Z158" s="9">
        <v>2.66</v>
      </c>
      <c r="AA158" s="8">
        <v>1.33</v>
      </c>
      <c r="AB158" s="9">
        <v>2.66</v>
      </c>
      <c r="AC158" s="8">
        <v>1.33</v>
      </c>
      <c r="AD158" s="9">
        <v>2.66</v>
      </c>
      <c r="AE158" s="8">
        <v>2.66</v>
      </c>
      <c r="AF158" s="9"/>
      <c r="AG158" s="8">
        <v>2.66</v>
      </c>
      <c r="AH158" s="9"/>
      <c r="AI158" s="8">
        <v>16.2</v>
      </c>
      <c r="AJ158" s="9"/>
    </row>
    <row r="159" spans="1:36" ht="15" x14ac:dyDescent="0.25">
      <c r="A159" s="1" t="s">
        <v>736</v>
      </c>
      <c r="B159" s="1" t="s">
        <v>737</v>
      </c>
      <c r="C159" s="1" t="str">
        <f t="shared" si="3"/>
        <v>F0361-U0361</v>
      </c>
      <c r="D159" s="1">
        <v>148</v>
      </c>
      <c r="E159" s="1" t="s">
        <v>1106</v>
      </c>
      <c r="F159" s="1" t="s">
        <v>1114</v>
      </c>
      <c r="G159" s="1" t="s">
        <v>1200</v>
      </c>
      <c r="H159" s="1" t="s">
        <v>0</v>
      </c>
      <c r="I159" s="1" t="s">
        <v>0</v>
      </c>
      <c r="J159" s="1">
        <v>0</v>
      </c>
      <c r="K159" s="2">
        <v>95</v>
      </c>
      <c r="L159" s="2">
        <v>12959</v>
      </c>
      <c r="M159" s="8">
        <v>2.71</v>
      </c>
      <c r="N159" s="9">
        <v>4.26</v>
      </c>
      <c r="O159" s="8">
        <v>2.71</v>
      </c>
      <c r="P159" s="9">
        <v>2.71</v>
      </c>
      <c r="Q159" s="8">
        <v>2.71</v>
      </c>
      <c r="R159" s="9">
        <v>2.71</v>
      </c>
      <c r="S159" s="8">
        <v>2.71</v>
      </c>
      <c r="T159" s="9">
        <v>2.71</v>
      </c>
      <c r="U159" s="8">
        <v>2.71</v>
      </c>
      <c r="V159" s="9">
        <v>2.71</v>
      </c>
      <c r="W159" s="8">
        <v>2.71</v>
      </c>
      <c r="X159" s="9">
        <v>2.71</v>
      </c>
      <c r="Y159" s="8">
        <v>2.71</v>
      </c>
      <c r="Z159" s="9">
        <v>2.71</v>
      </c>
      <c r="AA159" s="8">
        <v>2.71</v>
      </c>
      <c r="AB159" s="9">
        <v>2.71</v>
      </c>
      <c r="AC159" s="8">
        <v>2.71</v>
      </c>
      <c r="AD159" s="9">
        <v>2.71</v>
      </c>
      <c r="AE159" s="8">
        <v>2.71</v>
      </c>
      <c r="AF159" s="9"/>
      <c r="AG159" s="8">
        <v>2.71</v>
      </c>
      <c r="AH159" s="9"/>
      <c r="AI159" s="8">
        <v>22.1</v>
      </c>
      <c r="AJ159" s="9"/>
    </row>
    <row r="160" spans="1:36" ht="15" x14ac:dyDescent="0.25">
      <c r="A160" s="1" t="s">
        <v>738</v>
      </c>
      <c r="B160" s="1" t="s">
        <v>739</v>
      </c>
      <c r="C160" s="1" t="str">
        <f t="shared" si="3"/>
        <v>F0362-U0362</v>
      </c>
      <c r="D160" s="1">
        <v>125</v>
      </c>
      <c r="E160" s="1" t="s">
        <v>1106</v>
      </c>
      <c r="F160" s="1" t="s">
        <v>1114</v>
      </c>
      <c r="G160" s="1" t="s">
        <v>1200</v>
      </c>
      <c r="H160" s="1" t="s">
        <v>0</v>
      </c>
      <c r="I160" s="1" t="s">
        <v>0</v>
      </c>
      <c r="J160" s="1">
        <v>0</v>
      </c>
      <c r="K160" s="2">
        <v>95</v>
      </c>
      <c r="L160" s="2">
        <v>12959</v>
      </c>
      <c r="M160" s="8">
        <v>2.29</v>
      </c>
      <c r="N160" s="9">
        <v>3.6</v>
      </c>
      <c r="O160" s="8">
        <v>2.29</v>
      </c>
      <c r="P160" s="9">
        <v>2.29</v>
      </c>
      <c r="Q160" s="8">
        <v>2.29</v>
      </c>
      <c r="R160" s="9">
        <v>2.29</v>
      </c>
      <c r="S160" s="8">
        <v>2.29</v>
      </c>
      <c r="T160" s="9">
        <v>2.29</v>
      </c>
      <c r="U160" s="8">
        <v>2.29</v>
      </c>
      <c r="V160" s="9">
        <v>2.29</v>
      </c>
      <c r="W160" s="8">
        <v>2.29</v>
      </c>
      <c r="X160" s="9">
        <v>2.29</v>
      </c>
      <c r="Y160" s="8">
        <v>2.29</v>
      </c>
      <c r="Z160" s="9">
        <v>2.29</v>
      </c>
      <c r="AA160" s="8">
        <v>2.29</v>
      </c>
      <c r="AB160" s="9">
        <v>2</v>
      </c>
      <c r="AC160" s="8">
        <v>2.29</v>
      </c>
      <c r="AD160" s="9">
        <v>2.29</v>
      </c>
      <c r="AE160" s="8">
        <v>2.29</v>
      </c>
      <c r="AF160" s="9"/>
      <c r="AG160" s="8">
        <v>2.29</v>
      </c>
      <c r="AH160" s="9"/>
      <c r="AI160" s="8">
        <v>18.670000000000002</v>
      </c>
      <c r="AJ160" s="9"/>
    </row>
    <row r="161" spans="1:36" ht="15" x14ac:dyDescent="0.25">
      <c r="A161" s="1" t="s">
        <v>740</v>
      </c>
      <c r="B161" s="1" t="s">
        <v>741</v>
      </c>
      <c r="C161" s="1" t="str">
        <f t="shared" si="3"/>
        <v>F0363-U0363</v>
      </c>
      <c r="D161" s="1">
        <v>145</v>
      </c>
      <c r="E161" s="1" t="s">
        <v>1106</v>
      </c>
      <c r="F161" s="1" t="s">
        <v>1114</v>
      </c>
      <c r="G161" s="1" t="s">
        <v>1200</v>
      </c>
      <c r="H161" s="1" t="s">
        <v>0</v>
      </c>
      <c r="I161" s="1" t="s">
        <v>0</v>
      </c>
      <c r="J161" s="1">
        <v>0</v>
      </c>
      <c r="K161" s="2">
        <v>95</v>
      </c>
      <c r="L161" s="2">
        <v>12959</v>
      </c>
      <c r="M161" s="8">
        <v>2.66</v>
      </c>
      <c r="N161" s="9">
        <v>4.17</v>
      </c>
      <c r="O161" s="8">
        <v>2.66</v>
      </c>
      <c r="P161" s="9">
        <v>2.66</v>
      </c>
      <c r="Q161" s="8">
        <v>2.66</v>
      </c>
      <c r="R161" s="9">
        <v>2.66</v>
      </c>
      <c r="S161" s="8">
        <v>2.66</v>
      </c>
      <c r="T161" s="9">
        <v>2.66</v>
      </c>
      <c r="U161" s="8">
        <v>2.66</v>
      </c>
      <c r="V161" s="9">
        <v>2.66</v>
      </c>
      <c r="W161" s="8">
        <v>2.66</v>
      </c>
      <c r="X161" s="9">
        <v>2.66</v>
      </c>
      <c r="Y161" s="8">
        <v>2.66</v>
      </c>
      <c r="Z161" s="9">
        <v>2.66</v>
      </c>
      <c r="AA161" s="8">
        <v>2.66</v>
      </c>
      <c r="AB161" s="9">
        <v>2.66</v>
      </c>
      <c r="AC161" s="8">
        <v>2.66</v>
      </c>
      <c r="AD161" s="9">
        <v>2.66</v>
      </c>
      <c r="AE161" s="8">
        <v>2.66</v>
      </c>
      <c r="AF161" s="9"/>
      <c r="AG161" s="8">
        <v>2.66</v>
      </c>
      <c r="AH161" s="9"/>
      <c r="AI161" s="8">
        <v>21.650000000000002</v>
      </c>
      <c r="AJ161" s="9"/>
    </row>
    <row r="162" spans="1:36" ht="15" x14ac:dyDescent="0.25">
      <c r="A162" s="1" t="s">
        <v>742</v>
      </c>
      <c r="B162" s="1" t="s">
        <v>743</v>
      </c>
      <c r="C162" s="1" t="str">
        <f t="shared" si="3"/>
        <v>F0364-U0647</v>
      </c>
      <c r="D162" s="1">
        <v>148</v>
      </c>
      <c r="E162" s="1" t="s">
        <v>1106</v>
      </c>
      <c r="F162" s="1" t="s">
        <v>1114</v>
      </c>
      <c r="G162" s="1" t="s">
        <v>1200</v>
      </c>
      <c r="H162" s="1" t="s">
        <v>0</v>
      </c>
      <c r="I162" s="1" t="s">
        <v>0</v>
      </c>
      <c r="J162" s="1">
        <v>0</v>
      </c>
      <c r="K162" s="2">
        <v>95</v>
      </c>
      <c r="L162" s="2">
        <v>12959</v>
      </c>
      <c r="M162" s="8">
        <v>2.71</v>
      </c>
      <c r="N162" s="9">
        <v>4.26</v>
      </c>
      <c r="O162" s="8">
        <v>2.71</v>
      </c>
      <c r="P162" s="9">
        <v>2.71</v>
      </c>
      <c r="Q162" s="8">
        <v>2.71</v>
      </c>
      <c r="R162" s="9">
        <v>2.71</v>
      </c>
      <c r="S162" s="8">
        <v>2.71</v>
      </c>
      <c r="T162" s="9">
        <v>2.71</v>
      </c>
      <c r="U162" s="8">
        <v>2.71</v>
      </c>
      <c r="V162" s="9">
        <v>2.71</v>
      </c>
      <c r="W162" s="8">
        <v>2.71</v>
      </c>
      <c r="X162" s="9">
        <v>2.71</v>
      </c>
      <c r="Y162" s="8">
        <v>2.71</v>
      </c>
      <c r="Z162" s="9">
        <v>2.71</v>
      </c>
      <c r="AA162" s="8">
        <v>2.71</v>
      </c>
      <c r="AB162" s="9">
        <v>2.71</v>
      </c>
      <c r="AC162" s="8">
        <v>2.71</v>
      </c>
      <c r="AD162" s="9">
        <v>2.71</v>
      </c>
      <c r="AE162" s="8">
        <v>2.71</v>
      </c>
      <c r="AF162" s="9"/>
      <c r="AG162" s="8">
        <v>2.71</v>
      </c>
      <c r="AH162" s="9"/>
      <c r="AI162" s="8">
        <v>22.1</v>
      </c>
      <c r="AJ162" s="9"/>
    </row>
    <row r="163" spans="1:36" ht="15" x14ac:dyDescent="0.25">
      <c r="A163" s="1" t="s">
        <v>744</v>
      </c>
      <c r="B163" s="1" t="s">
        <v>745</v>
      </c>
      <c r="C163" s="1" t="str">
        <f t="shared" si="3"/>
        <v>F0365-U0764</v>
      </c>
      <c r="D163" s="1">
        <v>128</v>
      </c>
      <c r="E163" s="1" t="s">
        <v>1106</v>
      </c>
      <c r="F163" s="1" t="s">
        <v>1114</v>
      </c>
      <c r="G163" s="1" t="s">
        <v>1200</v>
      </c>
      <c r="H163" s="1" t="s">
        <v>0</v>
      </c>
      <c r="I163" s="1" t="s">
        <v>0</v>
      </c>
      <c r="J163" s="1">
        <v>0</v>
      </c>
      <c r="K163" s="2">
        <v>95</v>
      </c>
      <c r="L163" s="2">
        <v>12959</v>
      </c>
      <c r="M163" s="8">
        <v>2.35</v>
      </c>
      <c r="N163" s="9">
        <v>3.68</v>
      </c>
      <c r="O163" s="8">
        <v>2.35</v>
      </c>
      <c r="P163" s="9">
        <v>2.35</v>
      </c>
      <c r="Q163" s="8">
        <v>2.35</v>
      </c>
      <c r="R163" s="9">
        <v>2.35</v>
      </c>
      <c r="S163" s="8">
        <v>2.35</v>
      </c>
      <c r="T163" s="9">
        <v>2.35</v>
      </c>
      <c r="U163" s="8">
        <v>2.35</v>
      </c>
      <c r="V163" s="9">
        <v>2.35</v>
      </c>
      <c r="W163" s="8">
        <v>2.35</v>
      </c>
      <c r="X163" s="9">
        <v>2.35</v>
      </c>
      <c r="Y163" s="8">
        <v>2.35</v>
      </c>
      <c r="Z163" s="9">
        <v>2.35</v>
      </c>
      <c r="AA163" s="8">
        <v>2.35</v>
      </c>
      <c r="AB163" s="9">
        <v>2.35</v>
      </c>
      <c r="AC163" s="8">
        <v>2.35</v>
      </c>
      <c r="AD163" s="9">
        <v>2.35</v>
      </c>
      <c r="AE163" s="8">
        <v>2.35</v>
      </c>
      <c r="AF163" s="9"/>
      <c r="AG163" s="8">
        <v>2.35</v>
      </c>
      <c r="AH163" s="9"/>
      <c r="AI163" s="8">
        <v>19.12</v>
      </c>
      <c r="AJ163" s="9"/>
    </row>
    <row r="164" spans="1:36" ht="15" x14ac:dyDescent="0.25">
      <c r="A164" s="1" t="s">
        <v>746</v>
      </c>
      <c r="B164" s="1" t="s">
        <v>747</v>
      </c>
      <c r="C164" s="1" t="str">
        <f t="shared" si="3"/>
        <v>F0366-U0366</v>
      </c>
      <c r="D164" s="1">
        <v>145</v>
      </c>
      <c r="E164" s="1" t="s">
        <v>1106</v>
      </c>
      <c r="F164" s="1" t="s">
        <v>1114</v>
      </c>
      <c r="G164" s="1" t="s">
        <v>1200</v>
      </c>
      <c r="H164" s="1" t="s">
        <v>0</v>
      </c>
      <c r="I164" s="1" t="s">
        <v>0</v>
      </c>
      <c r="J164" s="1">
        <v>0</v>
      </c>
      <c r="K164" s="2">
        <v>95</v>
      </c>
      <c r="L164" s="2">
        <v>12959</v>
      </c>
      <c r="M164" s="8">
        <v>2.66</v>
      </c>
      <c r="N164" s="9">
        <v>4.17</v>
      </c>
      <c r="O164" s="8">
        <v>2.66</v>
      </c>
      <c r="P164" s="9">
        <v>2.66</v>
      </c>
      <c r="Q164" s="8">
        <v>2.66</v>
      </c>
      <c r="R164" s="9">
        <v>2.66</v>
      </c>
      <c r="S164" s="8">
        <v>2.66</v>
      </c>
      <c r="T164" s="9">
        <v>2.66</v>
      </c>
      <c r="U164" s="8">
        <v>2.66</v>
      </c>
      <c r="V164" s="9">
        <v>2.66</v>
      </c>
      <c r="W164" s="8">
        <v>2.66</v>
      </c>
      <c r="X164" s="9">
        <v>2.66</v>
      </c>
      <c r="Y164" s="8">
        <v>2.66</v>
      </c>
      <c r="Z164" s="9">
        <v>2.66</v>
      </c>
      <c r="AA164" s="8">
        <v>2.66</v>
      </c>
      <c r="AB164" s="9">
        <v>2.66</v>
      </c>
      <c r="AC164" s="8">
        <v>2.66</v>
      </c>
      <c r="AD164" s="9">
        <v>2.66</v>
      </c>
      <c r="AE164" s="8">
        <v>2.66</v>
      </c>
      <c r="AF164" s="9"/>
      <c r="AG164" s="8">
        <v>2.66</v>
      </c>
      <c r="AH164" s="9"/>
      <c r="AI164" s="8">
        <v>21.650000000000002</v>
      </c>
      <c r="AJ164" s="9"/>
    </row>
    <row r="165" spans="1:36" ht="15" x14ac:dyDescent="0.25">
      <c r="A165" s="1" t="s">
        <v>688</v>
      </c>
      <c r="B165" s="1" t="s">
        <v>689</v>
      </c>
      <c r="C165" s="1" t="str">
        <f t="shared" si="3"/>
        <v>F0556-U0684</v>
      </c>
      <c r="D165" s="1">
        <v>0</v>
      </c>
      <c r="E165" s="1" t="s">
        <v>1106</v>
      </c>
      <c r="F165" s="1" t="s">
        <v>1114</v>
      </c>
      <c r="G165" s="1" t="s">
        <v>1200</v>
      </c>
      <c r="H165" s="1" t="s">
        <v>0</v>
      </c>
      <c r="I165" s="1" t="s">
        <v>0</v>
      </c>
      <c r="J165" s="1">
        <v>0</v>
      </c>
      <c r="K165" s="2">
        <v>95</v>
      </c>
      <c r="L165" s="2">
        <v>12959</v>
      </c>
      <c r="M165" s="8">
        <v>0</v>
      </c>
      <c r="N165" s="9">
        <v>0</v>
      </c>
      <c r="O165" s="8">
        <v>0</v>
      </c>
      <c r="P165" s="9">
        <v>0</v>
      </c>
      <c r="Q165" s="8">
        <v>0</v>
      </c>
      <c r="R165" s="9">
        <v>0</v>
      </c>
      <c r="S165" s="8"/>
      <c r="T165" s="9">
        <v>0</v>
      </c>
      <c r="U165" s="8">
        <v>0</v>
      </c>
      <c r="V165" s="9">
        <v>0</v>
      </c>
      <c r="W165" s="8">
        <v>0</v>
      </c>
      <c r="X165" s="9">
        <v>0</v>
      </c>
      <c r="Y165" s="8">
        <v>0</v>
      </c>
      <c r="Z165" s="9">
        <v>0</v>
      </c>
      <c r="AA165" s="8">
        <v>0</v>
      </c>
      <c r="AB165" s="9">
        <v>0</v>
      </c>
      <c r="AC165" s="8">
        <v>0</v>
      </c>
      <c r="AD165" s="9">
        <v>0</v>
      </c>
      <c r="AE165" s="8">
        <v>0</v>
      </c>
      <c r="AF165" s="9"/>
      <c r="AG165" s="8">
        <v>0</v>
      </c>
      <c r="AH165" s="9"/>
      <c r="AI165" s="8">
        <v>0</v>
      </c>
      <c r="AJ165" s="9"/>
    </row>
    <row r="166" spans="1:36" ht="15" x14ac:dyDescent="0.25">
      <c r="A166" s="1" t="s">
        <v>961</v>
      </c>
      <c r="B166" s="1" t="s">
        <v>962</v>
      </c>
      <c r="C166" s="1" t="str">
        <f t="shared" si="3"/>
        <v>F0485-U0485</v>
      </c>
      <c r="D166" s="1">
        <v>62</v>
      </c>
      <c r="E166" s="1" t="s">
        <v>1106</v>
      </c>
      <c r="F166" s="1" t="s">
        <v>1114</v>
      </c>
      <c r="G166" s="1" t="s">
        <v>1200</v>
      </c>
      <c r="H166" s="1" t="s">
        <v>0</v>
      </c>
      <c r="I166" s="1" t="s">
        <v>0</v>
      </c>
      <c r="J166" s="1" t="s">
        <v>1130</v>
      </c>
      <c r="K166" s="2">
        <v>95</v>
      </c>
      <c r="L166" s="2">
        <v>12959</v>
      </c>
      <c r="M166" s="8">
        <v>1.1400000000000001</v>
      </c>
      <c r="N166" s="9">
        <v>1.78</v>
      </c>
      <c r="O166" s="8">
        <v>1.1400000000000001</v>
      </c>
      <c r="P166" s="9">
        <v>1.1400000000000001</v>
      </c>
      <c r="Q166" s="8">
        <v>1.1400000000000001</v>
      </c>
      <c r="R166" s="9">
        <v>1.1400000000000001</v>
      </c>
      <c r="S166" s="8">
        <v>1.1400000000000001</v>
      </c>
      <c r="T166" s="9">
        <v>1.1400000000000001</v>
      </c>
      <c r="U166" s="8">
        <v>1.1400000000000001</v>
      </c>
      <c r="V166" s="9">
        <v>1.1400000000000001</v>
      </c>
      <c r="W166" s="8">
        <v>1.1400000000000001</v>
      </c>
      <c r="X166" s="9">
        <v>1.1400000000000001</v>
      </c>
      <c r="Y166" s="8">
        <v>1.1400000000000001</v>
      </c>
      <c r="Z166" s="9">
        <v>1.1400000000000001</v>
      </c>
      <c r="AA166" s="8">
        <v>1.1400000000000001</v>
      </c>
      <c r="AB166" s="9">
        <v>1.1400000000000001</v>
      </c>
      <c r="AC166" s="8">
        <v>1.1400000000000001</v>
      </c>
      <c r="AD166" s="9">
        <v>1.1400000000000001</v>
      </c>
      <c r="AE166" s="8">
        <v>1.1400000000000001</v>
      </c>
      <c r="AF166" s="9"/>
      <c r="AG166" s="8">
        <v>1.1400000000000001</v>
      </c>
      <c r="AH166" s="9"/>
      <c r="AI166" s="8">
        <v>9.26</v>
      </c>
      <c r="AJ166" s="9"/>
    </row>
    <row r="167" spans="1:36" ht="15" x14ac:dyDescent="0.25">
      <c r="A167" s="1" t="s">
        <v>963</v>
      </c>
      <c r="B167" s="1" t="s">
        <v>964</v>
      </c>
      <c r="C167" s="1" t="str">
        <f t="shared" si="3"/>
        <v>F0486-U0486</v>
      </c>
      <c r="D167" s="1">
        <v>292</v>
      </c>
      <c r="E167" s="1" t="s">
        <v>1106</v>
      </c>
      <c r="F167" s="1" t="s">
        <v>1114</v>
      </c>
      <c r="G167" s="1" t="s">
        <v>1200</v>
      </c>
      <c r="H167" s="1" t="s">
        <v>0</v>
      </c>
      <c r="I167" s="1" t="s">
        <v>0</v>
      </c>
      <c r="J167" s="1" t="s">
        <v>1130</v>
      </c>
      <c r="K167" s="2">
        <v>95</v>
      </c>
      <c r="L167" s="2">
        <v>12959</v>
      </c>
      <c r="M167" s="8">
        <v>5.3500000000000005</v>
      </c>
      <c r="N167" s="9">
        <v>8.4</v>
      </c>
      <c r="O167" s="8">
        <v>5.3500000000000005</v>
      </c>
      <c r="P167" s="9">
        <v>5.3500000000000005</v>
      </c>
      <c r="Q167" s="8">
        <v>5.3500000000000005</v>
      </c>
      <c r="R167" s="9">
        <v>5.3500000000000005</v>
      </c>
      <c r="S167" s="8">
        <v>5.3500000000000005</v>
      </c>
      <c r="T167" s="9">
        <v>5.3500000000000005</v>
      </c>
      <c r="U167" s="8">
        <v>5.3500000000000005</v>
      </c>
      <c r="V167" s="9">
        <v>5.3500000000000005</v>
      </c>
      <c r="W167" s="8">
        <v>5.3500000000000005</v>
      </c>
      <c r="X167" s="9">
        <v>5.3500000000000005</v>
      </c>
      <c r="Y167" s="8">
        <v>5.3500000000000005</v>
      </c>
      <c r="Z167" s="9">
        <v>5.3500000000000005</v>
      </c>
      <c r="AA167" s="8">
        <v>5.3500000000000005</v>
      </c>
      <c r="AB167" s="9">
        <v>5.3500000000000005</v>
      </c>
      <c r="AC167" s="8">
        <v>5.3500000000000005</v>
      </c>
      <c r="AD167" s="9">
        <v>5.3500000000000005</v>
      </c>
      <c r="AE167" s="8">
        <v>5.3500000000000005</v>
      </c>
      <c r="AF167" s="9"/>
      <c r="AG167" s="8">
        <v>5.3500000000000005</v>
      </c>
      <c r="AH167" s="9"/>
      <c r="AI167" s="8">
        <v>43.61</v>
      </c>
      <c r="AJ167" s="9"/>
    </row>
    <row r="168" spans="1:36" ht="15" x14ac:dyDescent="0.25">
      <c r="A168" s="1" t="s">
        <v>965</v>
      </c>
      <c r="B168" s="1" t="s">
        <v>966</v>
      </c>
      <c r="C168" s="1" t="str">
        <f t="shared" si="3"/>
        <v>F0487-U0655</v>
      </c>
      <c r="D168" s="1">
        <v>37</v>
      </c>
      <c r="E168" s="1" t="s">
        <v>1106</v>
      </c>
      <c r="F168" s="1" t="s">
        <v>1114</v>
      </c>
      <c r="G168" s="1" t="s">
        <v>1200</v>
      </c>
      <c r="H168" s="1" t="s">
        <v>0</v>
      </c>
      <c r="I168" s="1" t="s">
        <v>0</v>
      </c>
      <c r="J168" s="1" t="s">
        <v>1130</v>
      </c>
      <c r="K168" s="2">
        <v>95</v>
      </c>
      <c r="L168" s="2">
        <v>12959</v>
      </c>
      <c r="M168" s="8">
        <v>0.68</v>
      </c>
      <c r="N168" s="9">
        <v>1.06</v>
      </c>
      <c r="O168" s="8">
        <v>0.68</v>
      </c>
      <c r="P168" s="9">
        <v>0.68</v>
      </c>
      <c r="Q168" s="8">
        <v>0.68</v>
      </c>
      <c r="R168" s="9">
        <v>0.68</v>
      </c>
      <c r="S168" s="8">
        <v>0.68</v>
      </c>
      <c r="T168" s="9">
        <v>0.68</v>
      </c>
      <c r="U168" s="8">
        <v>0.68</v>
      </c>
      <c r="V168" s="9">
        <v>0.68</v>
      </c>
      <c r="W168" s="8">
        <v>0.68</v>
      </c>
      <c r="X168" s="9">
        <v>0.68</v>
      </c>
      <c r="Y168" s="8">
        <v>0.68</v>
      </c>
      <c r="Z168" s="9">
        <v>0.68</v>
      </c>
      <c r="AA168" s="8">
        <v>0.68</v>
      </c>
      <c r="AB168" s="9">
        <v>0.68</v>
      </c>
      <c r="AC168" s="8">
        <v>0.68</v>
      </c>
      <c r="AD168" s="9">
        <v>0.68</v>
      </c>
      <c r="AE168" s="8">
        <v>0.68</v>
      </c>
      <c r="AF168" s="9"/>
      <c r="AG168" s="8">
        <v>0.68</v>
      </c>
      <c r="AH168" s="9"/>
      <c r="AI168" s="8">
        <v>5.53</v>
      </c>
      <c r="AJ168" s="9"/>
    </row>
    <row r="169" spans="1:36" ht="15" x14ac:dyDescent="0.25">
      <c r="A169" s="1" t="s">
        <v>967</v>
      </c>
      <c r="B169" s="1" t="s">
        <v>968</v>
      </c>
      <c r="C169" s="1" t="str">
        <f t="shared" si="3"/>
        <v>F0488-U0670</v>
      </c>
      <c r="D169" s="1">
        <v>56</v>
      </c>
      <c r="E169" s="1" t="s">
        <v>1106</v>
      </c>
      <c r="F169" s="1" t="s">
        <v>1114</v>
      </c>
      <c r="G169" s="1" t="s">
        <v>1200</v>
      </c>
      <c r="H169" s="1" t="s">
        <v>0</v>
      </c>
      <c r="I169" s="1" t="s">
        <v>0</v>
      </c>
      <c r="J169" s="1" t="s">
        <v>1130</v>
      </c>
      <c r="K169" s="2">
        <v>95</v>
      </c>
      <c r="L169" s="2">
        <v>12959</v>
      </c>
      <c r="M169" s="8">
        <v>1.03</v>
      </c>
      <c r="N169" s="9">
        <v>1.61</v>
      </c>
      <c r="O169" s="8">
        <v>1.03</v>
      </c>
      <c r="P169" s="9">
        <v>1.03</v>
      </c>
      <c r="Q169" s="8">
        <v>1.03</v>
      </c>
      <c r="R169" s="9">
        <v>1.03</v>
      </c>
      <c r="S169" s="8">
        <v>1.03</v>
      </c>
      <c r="T169" s="9">
        <v>1.03</v>
      </c>
      <c r="U169" s="8">
        <v>1.03</v>
      </c>
      <c r="V169" s="9">
        <v>1.03</v>
      </c>
      <c r="W169" s="8">
        <v>1.03</v>
      </c>
      <c r="X169" s="9">
        <v>1.03</v>
      </c>
      <c r="Y169" s="8">
        <v>1.03</v>
      </c>
      <c r="Z169" s="9">
        <v>1.03</v>
      </c>
      <c r="AA169" s="8">
        <v>1.03</v>
      </c>
      <c r="AB169" s="9">
        <v>1.03</v>
      </c>
      <c r="AC169" s="8">
        <v>1.03</v>
      </c>
      <c r="AD169" s="9">
        <v>1.03</v>
      </c>
      <c r="AE169" s="8">
        <v>1.03</v>
      </c>
      <c r="AF169" s="9"/>
      <c r="AG169" s="8">
        <v>1.03</v>
      </c>
      <c r="AH169" s="9"/>
      <c r="AI169" s="8">
        <v>8.3600000000000012</v>
      </c>
      <c r="AJ169" s="9"/>
    </row>
    <row r="170" spans="1:36" ht="15" x14ac:dyDescent="0.25">
      <c r="A170" s="1" t="s">
        <v>969</v>
      </c>
      <c r="B170" s="1" t="s">
        <v>970</v>
      </c>
      <c r="C170" s="1" t="str">
        <f t="shared" si="3"/>
        <v>F0489-U0489</v>
      </c>
      <c r="D170" s="1">
        <v>81</v>
      </c>
      <c r="E170" s="1" t="s">
        <v>1106</v>
      </c>
      <c r="F170" s="1" t="s">
        <v>1114</v>
      </c>
      <c r="G170" s="1" t="s">
        <v>1200</v>
      </c>
      <c r="H170" s="1" t="s">
        <v>0</v>
      </c>
      <c r="I170" s="1" t="s">
        <v>0</v>
      </c>
      <c r="J170" s="1" t="s">
        <v>1130</v>
      </c>
      <c r="K170" s="2">
        <v>95</v>
      </c>
      <c r="L170" s="2">
        <v>12959</v>
      </c>
      <c r="M170" s="8">
        <v>1.49</v>
      </c>
      <c r="N170" s="9">
        <v>2.33</v>
      </c>
      <c r="O170" s="8">
        <v>1.49</v>
      </c>
      <c r="P170" s="9">
        <v>1.49</v>
      </c>
      <c r="Q170" s="8">
        <v>1.49</v>
      </c>
      <c r="R170" s="9">
        <v>1.49</v>
      </c>
      <c r="S170" s="8">
        <v>1.49</v>
      </c>
      <c r="T170" s="9">
        <v>1.49</v>
      </c>
      <c r="U170" s="8">
        <v>1.49</v>
      </c>
      <c r="V170" s="9">
        <v>1.49</v>
      </c>
      <c r="W170" s="8">
        <v>1.49</v>
      </c>
      <c r="X170" s="9">
        <v>1.49</v>
      </c>
      <c r="Y170" s="8">
        <v>1.49</v>
      </c>
      <c r="Z170" s="9">
        <v>1.49</v>
      </c>
      <c r="AA170" s="8">
        <v>1.49</v>
      </c>
      <c r="AB170" s="9">
        <v>1.49</v>
      </c>
      <c r="AC170" s="8">
        <v>1.49</v>
      </c>
      <c r="AD170" s="9">
        <v>1.49</v>
      </c>
      <c r="AE170" s="8">
        <v>1.49</v>
      </c>
      <c r="AF170" s="9"/>
      <c r="AG170" s="8">
        <v>1.49</v>
      </c>
      <c r="AH170" s="9"/>
      <c r="AI170" s="8">
        <v>12.100000000000001</v>
      </c>
      <c r="AJ170" s="9"/>
    </row>
    <row r="171" spans="1:36" ht="15" x14ac:dyDescent="0.25">
      <c r="A171" s="1" t="s">
        <v>971</v>
      </c>
      <c r="B171" s="1" t="s">
        <v>972</v>
      </c>
      <c r="C171" s="1" t="str">
        <f t="shared" si="3"/>
        <v>F0490-U0585</v>
      </c>
      <c r="D171" s="1">
        <v>138</v>
      </c>
      <c r="E171" s="1" t="s">
        <v>1106</v>
      </c>
      <c r="F171" s="1" t="s">
        <v>1114</v>
      </c>
      <c r="G171" s="1" t="s">
        <v>1200</v>
      </c>
      <c r="H171" s="1" t="s">
        <v>0</v>
      </c>
      <c r="I171" s="1" t="s">
        <v>0</v>
      </c>
      <c r="J171" s="1" t="s">
        <v>1130</v>
      </c>
      <c r="K171" s="2">
        <v>95</v>
      </c>
      <c r="L171" s="2">
        <v>12959</v>
      </c>
      <c r="M171" s="8">
        <v>2.5300000000000002</v>
      </c>
      <c r="N171" s="9">
        <v>3.97</v>
      </c>
      <c r="O171" s="8">
        <v>2.5300000000000002</v>
      </c>
      <c r="P171" s="9">
        <v>2.5300000000000002</v>
      </c>
      <c r="Q171" s="8">
        <v>2.5300000000000002</v>
      </c>
      <c r="R171" s="9">
        <v>2.5300000000000002</v>
      </c>
      <c r="S171" s="8">
        <v>2.5300000000000002</v>
      </c>
      <c r="T171" s="9">
        <v>2.5300000000000002</v>
      </c>
      <c r="U171" s="8">
        <v>2.5300000000000002</v>
      </c>
      <c r="V171" s="9">
        <v>2.5300000000000002</v>
      </c>
      <c r="W171" s="8">
        <v>2.5300000000000002</v>
      </c>
      <c r="X171" s="9">
        <v>2.5300000000000002</v>
      </c>
      <c r="Y171" s="8">
        <v>2.5300000000000002</v>
      </c>
      <c r="Z171" s="9">
        <v>2.5300000000000002</v>
      </c>
      <c r="AA171" s="8">
        <v>2.5300000000000002</v>
      </c>
      <c r="AB171" s="9">
        <v>2.5300000000000002</v>
      </c>
      <c r="AC171" s="8">
        <v>2.5300000000000002</v>
      </c>
      <c r="AD171" s="9">
        <v>2.5300000000000002</v>
      </c>
      <c r="AE171" s="8">
        <v>2.5300000000000002</v>
      </c>
      <c r="AF171" s="9"/>
      <c r="AG171" s="8">
        <v>2.5300000000000002</v>
      </c>
      <c r="AH171" s="9"/>
      <c r="AI171" s="8">
        <v>20.61</v>
      </c>
      <c r="AJ171" s="9"/>
    </row>
    <row r="172" spans="1:36" ht="15" x14ac:dyDescent="0.25">
      <c r="A172" s="1" t="s">
        <v>973</v>
      </c>
      <c r="B172" s="1" t="s">
        <v>974</v>
      </c>
      <c r="C172" s="1" t="str">
        <f t="shared" si="3"/>
        <v>F0491-U1029</v>
      </c>
      <c r="D172" s="1">
        <v>131</v>
      </c>
      <c r="E172" s="1" t="s">
        <v>1106</v>
      </c>
      <c r="F172" s="1" t="s">
        <v>1114</v>
      </c>
      <c r="G172" s="1" t="s">
        <v>1200</v>
      </c>
      <c r="H172" s="1" t="s">
        <v>0</v>
      </c>
      <c r="I172" s="1" t="s">
        <v>0</v>
      </c>
      <c r="J172" s="1" t="s">
        <v>1130</v>
      </c>
      <c r="K172" s="2">
        <v>95</v>
      </c>
      <c r="L172" s="2">
        <v>12959</v>
      </c>
      <c r="M172" s="8">
        <v>2.4</v>
      </c>
      <c r="N172" s="9">
        <v>3.77</v>
      </c>
      <c r="O172" s="8">
        <v>2.4</v>
      </c>
      <c r="P172" s="9">
        <v>2.4</v>
      </c>
      <c r="Q172" s="8">
        <v>2.4</v>
      </c>
      <c r="R172" s="9">
        <v>2.4</v>
      </c>
      <c r="S172" s="8">
        <v>2.4</v>
      </c>
      <c r="T172" s="9">
        <v>2.4</v>
      </c>
      <c r="U172" s="8">
        <v>2.4</v>
      </c>
      <c r="V172" s="9">
        <v>2.4</v>
      </c>
      <c r="W172" s="8">
        <v>2.4</v>
      </c>
      <c r="X172" s="9">
        <v>2.4</v>
      </c>
      <c r="Y172" s="8">
        <v>2.4</v>
      </c>
      <c r="Z172" s="9">
        <v>2.4</v>
      </c>
      <c r="AA172" s="8">
        <v>2.4</v>
      </c>
      <c r="AB172" s="9">
        <v>2.4</v>
      </c>
      <c r="AC172" s="8">
        <v>2.4</v>
      </c>
      <c r="AD172" s="9">
        <v>2.4</v>
      </c>
      <c r="AE172" s="8">
        <v>2.4</v>
      </c>
      <c r="AF172" s="9"/>
      <c r="AG172" s="8">
        <v>2.4</v>
      </c>
      <c r="AH172" s="9"/>
      <c r="AI172" s="8">
        <v>19.560000000000002</v>
      </c>
      <c r="AJ172" s="9"/>
    </row>
    <row r="173" spans="1:36" ht="15" x14ac:dyDescent="0.25">
      <c r="A173" s="1" t="s">
        <v>975</v>
      </c>
      <c r="B173" s="1" t="s">
        <v>976</v>
      </c>
      <c r="C173" s="1" t="str">
        <f t="shared" si="3"/>
        <v>F0492-U1056</v>
      </c>
      <c r="D173" s="1">
        <v>148</v>
      </c>
      <c r="E173" s="1" t="s">
        <v>1106</v>
      </c>
      <c r="F173" s="1" t="s">
        <v>1114</v>
      </c>
      <c r="G173" s="1" t="s">
        <v>1200</v>
      </c>
      <c r="H173" s="1" t="s">
        <v>0</v>
      </c>
      <c r="I173" s="1" t="s">
        <v>0</v>
      </c>
      <c r="J173" s="1" t="s">
        <v>1130</v>
      </c>
      <c r="K173" s="2">
        <v>95</v>
      </c>
      <c r="L173" s="2">
        <v>12959</v>
      </c>
      <c r="M173" s="8">
        <v>2.71</v>
      </c>
      <c r="N173" s="9">
        <v>4.26</v>
      </c>
      <c r="O173" s="8">
        <v>2.71</v>
      </c>
      <c r="P173" s="9">
        <v>2.71</v>
      </c>
      <c r="Q173" s="8">
        <v>2.71</v>
      </c>
      <c r="R173" s="9">
        <v>2.71</v>
      </c>
      <c r="S173" s="8">
        <v>2.71</v>
      </c>
      <c r="T173" s="9">
        <v>2.71</v>
      </c>
      <c r="U173" s="8">
        <v>2.71</v>
      </c>
      <c r="V173" s="9">
        <v>2.71</v>
      </c>
      <c r="W173" s="8">
        <v>2.71</v>
      </c>
      <c r="X173" s="9">
        <v>2.71</v>
      </c>
      <c r="Y173" s="8">
        <v>2.71</v>
      </c>
      <c r="Z173" s="9">
        <v>2.71</v>
      </c>
      <c r="AA173" s="8">
        <v>2.71</v>
      </c>
      <c r="AB173" s="9">
        <v>2.71</v>
      </c>
      <c r="AC173" s="8">
        <v>2.71</v>
      </c>
      <c r="AD173" s="9">
        <v>2.71</v>
      </c>
      <c r="AE173" s="8">
        <v>2.71</v>
      </c>
      <c r="AF173" s="9"/>
      <c r="AG173" s="8">
        <v>2.71</v>
      </c>
      <c r="AH173" s="9"/>
      <c r="AI173" s="8">
        <v>12.84</v>
      </c>
      <c r="AJ173" s="9"/>
    </row>
    <row r="174" spans="1:36" ht="15" x14ac:dyDescent="0.25">
      <c r="A174" s="1" t="s">
        <v>977</v>
      </c>
      <c r="B174" s="1" t="s">
        <v>978</v>
      </c>
      <c r="C174" s="1" t="str">
        <f t="shared" si="3"/>
        <v>F0493-U0903</v>
      </c>
      <c r="D174" s="1">
        <v>138</v>
      </c>
      <c r="E174" s="1" t="s">
        <v>1106</v>
      </c>
      <c r="F174" s="1" t="s">
        <v>1114</v>
      </c>
      <c r="G174" s="1" t="s">
        <v>1200</v>
      </c>
      <c r="H174" s="1" t="s">
        <v>0</v>
      </c>
      <c r="I174" s="1" t="s">
        <v>0</v>
      </c>
      <c r="J174" s="1" t="s">
        <v>1130</v>
      </c>
      <c r="K174" s="2">
        <v>95</v>
      </c>
      <c r="L174" s="2">
        <v>12959</v>
      </c>
      <c r="M174" s="8">
        <v>2.5300000000000002</v>
      </c>
      <c r="N174" s="9">
        <v>3.97</v>
      </c>
      <c r="O174" s="8">
        <v>2.5300000000000002</v>
      </c>
      <c r="P174" s="9">
        <v>2.5300000000000002</v>
      </c>
      <c r="Q174" s="8">
        <v>2.5300000000000002</v>
      </c>
      <c r="R174" s="9">
        <v>2.5300000000000002</v>
      </c>
      <c r="S174" s="8">
        <v>2.5300000000000002</v>
      </c>
      <c r="T174" s="9">
        <v>2.5300000000000002</v>
      </c>
      <c r="U174" s="8">
        <v>2.5300000000000002</v>
      </c>
      <c r="V174" s="9">
        <v>2.5300000000000002</v>
      </c>
      <c r="W174" s="8">
        <v>2.5300000000000002</v>
      </c>
      <c r="X174" s="9">
        <v>2.5300000000000002</v>
      </c>
      <c r="Y174" s="8">
        <v>2.5300000000000002</v>
      </c>
      <c r="Z174" s="9">
        <v>2.5300000000000002</v>
      </c>
      <c r="AA174" s="8">
        <v>2.5300000000000002</v>
      </c>
      <c r="AB174" s="9">
        <v>2.5300000000000002</v>
      </c>
      <c r="AC174" s="8">
        <v>2.5300000000000002</v>
      </c>
      <c r="AD174" s="9">
        <v>2.5300000000000002</v>
      </c>
      <c r="AE174" s="8">
        <v>2.5300000000000002</v>
      </c>
      <c r="AF174" s="9"/>
      <c r="AG174" s="8">
        <v>2.5300000000000002</v>
      </c>
      <c r="AH174" s="9"/>
      <c r="AI174" s="8">
        <v>20.61</v>
      </c>
      <c r="AJ174" s="9"/>
    </row>
    <row r="175" spans="1:36" ht="15" x14ac:dyDescent="0.25">
      <c r="A175" s="1" t="s">
        <v>979</v>
      </c>
      <c r="B175" s="1" t="s">
        <v>980</v>
      </c>
      <c r="C175" s="1" t="str">
        <f t="shared" si="3"/>
        <v>F0494-U0951</v>
      </c>
      <c r="D175" s="1">
        <v>131</v>
      </c>
      <c r="E175" s="1" t="s">
        <v>1106</v>
      </c>
      <c r="F175" s="1" t="s">
        <v>1114</v>
      </c>
      <c r="G175" s="1" t="s">
        <v>1200</v>
      </c>
      <c r="H175" s="1" t="s">
        <v>0</v>
      </c>
      <c r="I175" s="1" t="s">
        <v>0</v>
      </c>
      <c r="J175" s="1" t="s">
        <v>1130</v>
      </c>
      <c r="K175" s="2">
        <v>95</v>
      </c>
      <c r="L175" s="2">
        <v>12959</v>
      </c>
      <c r="M175" s="8">
        <v>2.4</v>
      </c>
      <c r="N175" s="9">
        <v>3.77</v>
      </c>
      <c r="O175" s="8">
        <v>2.4</v>
      </c>
      <c r="P175" s="9">
        <v>2.4</v>
      </c>
      <c r="Q175" s="8">
        <v>2.4</v>
      </c>
      <c r="R175" s="9">
        <v>2.4</v>
      </c>
      <c r="S175" s="8">
        <v>2.4</v>
      </c>
      <c r="T175" s="9">
        <v>2.4</v>
      </c>
      <c r="U175" s="8">
        <v>2.4</v>
      </c>
      <c r="V175" s="9">
        <v>2.4</v>
      </c>
      <c r="W175" s="8">
        <v>2.4</v>
      </c>
      <c r="X175" s="9">
        <v>2.4</v>
      </c>
      <c r="Y175" s="8">
        <v>2.4</v>
      </c>
      <c r="Z175" s="9">
        <v>2.4</v>
      </c>
      <c r="AA175" s="8">
        <v>2.4</v>
      </c>
      <c r="AB175" s="9">
        <v>2.4</v>
      </c>
      <c r="AC175" s="8">
        <v>2.4</v>
      </c>
      <c r="AD175" s="9">
        <v>2.4</v>
      </c>
      <c r="AE175" s="8">
        <v>2.4</v>
      </c>
      <c r="AF175" s="9"/>
      <c r="AG175" s="8">
        <v>2.4</v>
      </c>
      <c r="AH175" s="9"/>
      <c r="AI175" s="8">
        <v>19.560000000000002</v>
      </c>
      <c r="AJ175" s="9"/>
    </row>
    <row r="176" spans="1:36" ht="15" x14ac:dyDescent="0.25">
      <c r="A176" s="1" t="s">
        <v>981</v>
      </c>
      <c r="B176" s="1" t="s">
        <v>982</v>
      </c>
      <c r="C176" s="1" t="str">
        <f t="shared" si="3"/>
        <v>F0495-U0495</v>
      </c>
      <c r="D176" s="1">
        <v>148</v>
      </c>
      <c r="E176" s="1" t="s">
        <v>1106</v>
      </c>
      <c r="F176" s="1" t="s">
        <v>1114</v>
      </c>
      <c r="G176" s="1" t="s">
        <v>1200</v>
      </c>
      <c r="H176" s="1" t="s">
        <v>0</v>
      </c>
      <c r="I176" s="1" t="s">
        <v>0</v>
      </c>
      <c r="J176" s="1" t="s">
        <v>1130</v>
      </c>
      <c r="K176" s="2">
        <v>95</v>
      </c>
      <c r="L176" s="2">
        <v>12959</v>
      </c>
      <c r="M176" s="8">
        <v>1.36</v>
      </c>
      <c r="N176" s="9">
        <v>2.13</v>
      </c>
      <c r="O176" s="8">
        <v>1.36</v>
      </c>
      <c r="P176" s="9">
        <v>1.36</v>
      </c>
      <c r="Q176" s="8">
        <v>1.36</v>
      </c>
      <c r="R176" s="9">
        <v>1.36</v>
      </c>
      <c r="S176" s="8">
        <v>1.36</v>
      </c>
      <c r="T176" s="9">
        <v>1.36</v>
      </c>
      <c r="U176" s="8">
        <v>1.36</v>
      </c>
      <c r="V176" s="9">
        <v>1.36</v>
      </c>
      <c r="W176" s="8">
        <v>1.36</v>
      </c>
      <c r="X176" s="9">
        <v>1.36</v>
      </c>
      <c r="Y176" s="8">
        <v>1.36</v>
      </c>
      <c r="Z176" s="9">
        <v>1.36</v>
      </c>
      <c r="AA176" s="8">
        <v>1.36</v>
      </c>
      <c r="AB176" s="9">
        <v>1.36</v>
      </c>
      <c r="AC176" s="8">
        <v>1.36</v>
      </c>
      <c r="AD176" s="9">
        <v>1.36</v>
      </c>
      <c r="AE176" s="8">
        <v>1.36</v>
      </c>
      <c r="AF176" s="9"/>
      <c r="AG176" s="8">
        <v>1.36</v>
      </c>
      <c r="AH176" s="9"/>
      <c r="AI176" s="8">
        <v>11.05</v>
      </c>
      <c r="AJ176" s="9"/>
    </row>
    <row r="177" spans="1:36" ht="15" x14ac:dyDescent="0.25">
      <c r="A177" s="1" t="s">
        <v>983</v>
      </c>
      <c r="B177" s="1" t="s">
        <v>984</v>
      </c>
      <c r="C177" s="1" t="str">
        <f t="shared" si="3"/>
        <v>F0496-U0496</v>
      </c>
      <c r="D177" s="1">
        <v>138</v>
      </c>
      <c r="E177" s="1" t="s">
        <v>1106</v>
      </c>
      <c r="F177" s="1" t="s">
        <v>1114</v>
      </c>
      <c r="G177" s="1" t="s">
        <v>1200</v>
      </c>
      <c r="H177" s="1" t="s">
        <v>0</v>
      </c>
      <c r="I177" s="1" t="s">
        <v>0</v>
      </c>
      <c r="J177" s="1" t="s">
        <v>1130</v>
      </c>
      <c r="K177" s="2">
        <v>95</v>
      </c>
      <c r="L177" s="2">
        <v>12959</v>
      </c>
      <c r="M177" s="8">
        <v>2.5300000000000002</v>
      </c>
      <c r="N177" s="9">
        <v>3.97</v>
      </c>
      <c r="O177" s="8">
        <v>2.5300000000000002</v>
      </c>
      <c r="P177" s="9">
        <v>2.5300000000000002</v>
      </c>
      <c r="Q177" s="8">
        <v>2.5300000000000002</v>
      </c>
      <c r="R177" s="9">
        <v>2.5300000000000002</v>
      </c>
      <c r="S177" s="8">
        <v>2.5300000000000002</v>
      </c>
      <c r="T177" s="9">
        <v>2.5300000000000002</v>
      </c>
      <c r="U177" s="8">
        <v>2.5300000000000002</v>
      </c>
      <c r="V177" s="9">
        <v>2.5300000000000002</v>
      </c>
      <c r="W177" s="8">
        <v>2.5300000000000002</v>
      </c>
      <c r="X177" s="9">
        <v>2.5300000000000002</v>
      </c>
      <c r="Y177" s="8">
        <v>2.5300000000000002</v>
      </c>
      <c r="Z177" s="9">
        <v>2.5300000000000002</v>
      </c>
      <c r="AA177" s="8">
        <v>2.5300000000000002</v>
      </c>
      <c r="AB177" s="9">
        <v>2.5300000000000002</v>
      </c>
      <c r="AC177" s="8">
        <v>2.5300000000000002</v>
      </c>
      <c r="AD177" s="9">
        <v>2.5300000000000002</v>
      </c>
      <c r="AE177" s="8">
        <v>2.5300000000000002</v>
      </c>
      <c r="AF177" s="9"/>
      <c r="AG177" s="8">
        <v>2.5300000000000002</v>
      </c>
      <c r="AH177" s="9"/>
      <c r="AI177" s="8">
        <v>20.61</v>
      </c>
      <c r="AJ177" s="9"/>
    </row>
    <row r="178" spans="1:36" ht="15" x14ac:dyDescent="0.25">
      <c r="A178" s="1" t="s">
        <v>985</v>
      </c>
      <c r="B178" s="1" t="s">
        <v>986</v>
      </c>
      <c r="C178" s="1" t="str">
        <f t="shared" si="3"/>
        <v>F0497-U0895</v>
      </c>
      <c r="D178" s="1">
        <v>131</v>
      </c>
      <c r="E178" s="1" t="s">
        <v>1106</v>
      </c>
      <c r="F178" s="1" t="s">
        <v>1114</v>
      </c>
      <c r="G178" s="1" t="s">
        <v>1200</v>
      </c>
      <c r="H178" s="1" t="s">
        <v>0</v>
      </c>
      <c r="I178" s="1" t="s">
        <v>0</v>
      </c>
      <c r="J178" s="1" t="s">
        <v>1130</v>
      </c>
      <c r="K178" s="2">
        <v>95</v>
      </c>
      <c r="L178" s="2">
        <v>12959</v>
      </c>
      <c r="M178" s="8">
        <v>2.4</v>
      </c>
      <c r="N178" s="9">
        <v>3.77</v>
      </c>
      <c r="O178" s="8">
        <v>2.4</v>
      </c>
      <c r="P178" s="9">
        <v>2.4</v>
      </c>
      <c r="Q178" s="8">
        <v>2.4</v>
      </c>
      <c r="R178" s="9">
        <v>2.4</v>
      </c>
      <c r="S178" s="8">
        <v>2.4</v>
      </c>
      <c r="T178" s="9">
        <v>2.4</v>
      </c>
      <c r="U178" s="8">
        <v>2.4</v>
      </c>
      <c r="V178" s="9">
        <v>2.4</v>
      </c>
      <c r="W178" s="8">
        <v>2.4</v>
      </c>
      <c r="X178" s="9">
        <v>2.4</v>
      </c>
      <c r="Y178" s="8">
        <v>2.4</v>
      </c>
      <c r="Z178" s="9">
        <v>2.4</v>
      </c>
      <c r="AA178" s="8">
        <v>2.4</v>
      </c>
      <c r="AB178" s="9">
        <v>2.4</v>
      </c>
      <c r="AC178" s="8">
        <v>2.4</v>
      </c>
      <c r="AD178" s="9">
        <v>2.4</v>
      </c>
      <c r="AE178" s="8">
        <v>2.4</v>
      </c>
      <c r="AF178" s="9"/>
      <c r="AG178" s="8">
        <v>2.4</v>
      </c>
      <c r="AH178" s="9"/>
      <c r="AI178" s="8">
        <v>19.560000000000002</v>
      </c>
      <c r="AJ178" s="9"/>
    </row>
    <row r="179" spans="1:36" ht="15" x14ac:dyDescent="0.25">
      <c r="A179" s="1" t="s">
        <v>987</v>
      </c>
      <c r="B179" s="1" t="s">
        <v>988</v>
      </c>
      <c r="C179" s="1" t="str">
        <f t="shared" si="3"/>
        <v>F0498-U0742</v>
      </c>
      <c r="D179" s="1">
        <v>148</v>
      </c>
      <c r="E179" s="1" t="s">
        <v>1106</v>
      </c>
      <c r="F179" s="1" t="s">
        <v>1114</v>
      </c>
      <c r="G179" s="1" t="s">
        <v>1200</v>
      </c>
      <c r="H179" s="1" t="s">
        <v>0</v>
      </c>
      <c r="I179" s="1" t="s">
        <v>0</v>
      </c>
      <c r="J179" s="1" t="s">
        <v>1130</v>
      </c>
      <c r="K179" s="2">
        <v>95</v>
      </c>
      <c r="L179" s="2">
        <v>12959</v>
      </c>
      <c r="M179" s="8">
        <v>2.71</v>
      </c>
      <c r="N179" s="9">
        <v>4.26</v>
      </c>
      <c r="O179" s="8">
        <v>2.71</v>
      </c>
      <c r="P179" s="9">
        <v>2.71</v>
      </c>
      <c r="Q179" s="8">
        <v>2.71</v>
      </c>
      <c r="R179" s="9">
        <v>2.71</v>
      </c>
      <c r="S179" s="8">
        <v>2.71</v>
      </c>
      <c r="T179" s="9">
        <v>2.71</v>
      </c>
      <c r="U179" s="8">
        <v>2.71</v>
      </c>
      <c r="V179" s="9">
        <v>2.71</v>
      </c>
      <c r="W179" s="8">
        <v>2.71</v>
      </c>
      <c r="X179" s="9">
        <v>2.71</v>
      </c>
      <c r="Y179" s="8">
        <v>2.71</v>
      </c>
      <c r="Z179" s="9">
        <v>2.71</v>
      </c>
      <c r="AA179" s="8">
        <v>2.71</v>
      </c>
      <c r="AB179" s="9">
        <v>2.71</v>
      </c>
      <c r="AC179" s="8">
        <v>2.71</v>
      </c>
      <c r="AD179" s="9">
        <v>2.71</v>
      </c>
      <c r="AE179" s="8">
        <v>2.71</v>
      </c>
      <c r="AF179" s="9"/>
      <c r="AG179" s="8">
        <v>2.71</v>
      </c>
      <c r="AH179" s="9"/>
      <c r="AI179" s="8">
        <v>22.1</v>
      </c>
      <c r="AJ179" s="9"/>
    </row>
    <row r="180" spans="1:36" ht="15" x14ac:dyDescent="0.25">
      <c r="A180" s="1" t="s">
        <v>989</v>
      </c>
      <c r="B180" s="1" t="s">
        <v>990</v>
      </c>
      <c r="C180" s="1" t="str">
        <f t="shared" si="3"/>
        <v>F0499-U0499</v>
      </c>
      <c r="D180" s="1">
        <v>138</v>
      </c>
      <c r="E180" s="1" t="s">
        <v>1106</v>
      </c>
      <c r="F180" s="1" t="s">
        <v>1114</v>
      </c>
      <c r="G180" s="1" t="s">
        <v>1200</v>
      </c>
      <c r="H180" s="1" t="s">
        <v>0</v>
      </c>
      <c r="I180" s="1" t="s">
        <v>0</v>
      </c>
      <c r="J180" s="1" t="s">
        <v>1130</v>
      </c>
      <c r="K180" s="2">
        <v>95</v>
      </c>
      <c r="L180" s="2">
        <v>12959</v>
      </c>
      <c r="M180" s="8">
        <v>2.5300000000000002</v>
      </c>
      <c r="N180" s="9">
        <v>3.97</v>
      </c>
      <c r="O180" s="8">
        <v>2.5300000000000002</v>
      </c>
      <c r="P180" s="9">
        <v>2.5300000000000002</v>
      </c>
      <c r="Q180" s="8">
        <v>2.5300000000000002</v>
      </c>
      <c r="R180" s="9">
        <v>2.5300000000000002</v>
      </c>
      <c r="S180" s="8">
        <v>2.5300000000000002</v>
      </c>
      <c r="T180" s="9">
        <v>2.5300000000000002</v>
      </c>
      <c r="U180" s="8">
        <v>2.5300000000000002</v>
      </c>
      <c r="V180" s="9">
        <v>2.5300000000000002</v>
      </c>
      <c r="W180" s="8">
        <v>2.5300000000000002</v>
      </c>
      <c r="X180" s="9">
        <v>2.5300000000000002</v>
      </c>
      <c r="Y180" s="8">
        <v>2.5300000000000002</v>
      </c>
      <c r="Z180" s="9">
        <v>2.5300000000000002</v>
      </c>
      <c r="AA180" s="8">
        <v>2.5300000000000002</v>
      </c>
      <c r="AB180" s="9">
        <v>2.5300000000000002</v>
      </c>
      <c r="AC180" s="8">
        <v>2.5300000000000002</v>
      </c>
      <c r="AD180" s="9">
        <v>2.5300000000000002</v>
      </c>
      <c r="AE180" s="8">
        <v>2.5300000000000002</v>
      </c>
      <c r="AF180" s="9"/>
      <c r="AG180" s="8">
        <v>2.5300000000000002</v>
      </c>
      <c r="AH180" s="9"/>
      <c r="AI180" s="8">
        <v>20.61</v>
      </c>
      <c r="AJ180" s="9"/>
    </row>
    <row r="181" spans="1:36" ht="15" x14ac:dyDescent="0.25">
      <c r="A181" s="1" t="s">
        <v>991</v>
      </c>
      <c r="B181" s="1" t="s">
        <v>992</v>
      </c>
      <c r="C181" s="1" t="str">
        <f t="shared" si="3"/>
        <v>F0500-U0789</v>
      </c>
      <c r="D181" s="1">
        <v>131</v>
      </c>
      <c r="E181" s="1" t="s">
        <v>1106</v>
      </c>
      <c r="F181" s="1" t="s">
        <v>1114</v>
      </c>
      <c r="G181" s="1" t="s">
        <v>1200</v>
      </c>
      <c r="H181" s="1" t="s">
        <v>0</v>
      </c>
      <c r="I181" s="1" t="s">
        <v>0</v>
      </c>
      <c r="J181" s="1" t="s">
        <v>1130</v>
      </c>
      <c r="K181" s="2">
        <v>95</v>
      </c>
      <c r="L181" s="2">
        <v>12959</v>
      </c>
      <c r="M181" s="8">
        <v>2.4</v>
      </c>
      <c r="N181" s="9">
        <v>3.77</v>
      </c>
      <c r="O181" s="8">
        <v>2.4</v>
      </c>
      <c r="P181" s="9">
        <v>2.4</v>
      </c>
      <c r="Q181" s="8">
        <v>2.4</v>
      </c>
      <c r="R181" s="9">
        <v>2.4</v>
      </c>
      <c r="S181" s="8">
        <v>2.4</v>
      </c>
      <c r="T181" s="9">
        <v>2.4</v>
      </c>
      <c r="U181" s="8">
        <v>2.4</v>
      </c>
      <c r="V181" s="9">
        <v>2.4</v>
      </c>
      <c r="W181" s="8">
        <v>2.4</v>
      </c>
      <c r="X181" s="9">
        <v>2.4</v>
      </c>
      <c r="Y181" s="8">
        <v>2.4</v>
      </c>
      <c r="Z181" s="9">
        <v>2.4</v>
      </c>
      <c r="AA181" s="8">
        <v>2.4</v>
      </c>
      <c r="AB181" s="9">
        <v>2.4</v>
      </c>
      <c r="AC181" s="8">
        <v>2.4</v>
      </c>
      <c r="AD181" s="9">
        <v>2.4</v>
      </c>
      <c r="AE181" s="8">
        <v>2.4</v>
      </c>
      <c r="AF181" s="9"/>
      <c r="AG181" s="8">
        <v>2.4</v>
      </c>
      <c r="AH181" s="9"/>
      <c r="AI181" s="8">
        <v>19.560000000000002</v>
      </c>
      <c r="AJ181" s="9"/>
    </row>
    <row r="182" spans="1:36" ht="15" x14ac:dyDescent="0.25">
      <c r="A182" s="1" t="s">
        <v>993</v>
      </c>
      <c r="B182" s="1" t="s">
        <v>994</v>
      </c>
      <c r="C182" s="1" t="str">
        <f t="shared" si="3"/>
        <v>F0501-U0501</v>
      </c>
      <c r="D182" s="1">
        <v>148</v>
      </c>
      <c r="E182" s="1" t="s">
        <v>1106</v>
      </c>
      <c r="F182" s="1" t="s">
        <v>1114</v>
      </c>
      <c r="G182" s="1" t="s">
        <v>1200</v>
      </c>
      <c r="H182" s="1" t="s">
        <v>0</v>
      </c>
      <c r="I182" s="1" t="s">
        <v>0</v>
      </c>
      <c r="J182" s="1" t="s">
        <v>1130</v>
      </c>
      <c r="K182" s="2">
        <v>95</v>
      </c>
      <c r="L182" s="2">
        <v>12959</v>
      </c>
      <c r="M182" s="8">
        <v>2.71</v>
      </c>
      <c r="N182" s="9">
        <v>4.26</v>
      </c>
      <c r="O182" s="8">
        <v>2.71</v>
      </c>
      <c r="P182" s="9">
        <v>2.71</v>
      </c>
      <c r="Q182" s="8">
        <v>2.71</v>
      </c>
      <c r="R182" s="9">
        <v>2.71</v>
      </c>
      <c r="S182" s="8">
        <v>2.71</v>
      </c>
      <c r="T182" s="9">
        <v>2.71</v>
      </c>
      <c r="U182" s="8">
        <v>2.71</v>
      </c>
      <c r="V182" s="9">
        <v>2.71</v>
      </c>
      <c r="W182" s="8">
        <v>2.71</v>
      </c>
      <c r="X182" s="9">
        <v>2.71</v>
      </c>
      <c r="Y182" s="8">
        <v>2.71</v>
      </c>
      <c r="Z182" s="9">
        <v>2.71</v>
      </c>
      <c r="AA182" s="8">
        <v>2.71</v>
      </c>
      <c r="AB182" s="9">
        <v>2.71</v>
      </c>
      <c r="AC182" s="8">
        <v>2.71</v>
      </c>
      <c r="AD182" s="9">
        <v>2.71</v>
      </c>
      <c r="AE182" s="8">
        <v>2.71</v>
      </c>
      <c r="AF182" s="9"/>
      <c r="AG182" s="8">
        <v>2.71</v>
      </c>
      <c r="AH182" s="9"/>
      <c r="AI182" s="8">
        <v>22.1</v>
      </c>
      <c r="AJ182" s="9"/>
    </row>
    <row r="183" spans="1:36" ht="15" x14ac:dyDescent="0.25">
      <c r="A183" s="1" t="s">
        <v>995</v>
      </c>
      <c r="B183" s="1" t="s">
        <v>996</v>
      </c>
      <c r="C183" s="1" t="str">
        <f t="shared" si="3"/>
        <v>F0503-U1011</v>
      </c>
      <c r="D183" s="1">
        <v>162</v>
      </c>
      <c r="E183" s="1" t="s">
        <v>1106</v>
      </c>
      <c r="F183" s="1" t="s">
        <v>1114</v>
      </c>
      <c r="G183" s="1" t="s">
        <v>1200</v>
      </c>
      <c r="H183" s="1" t="s">
        <v>0</v>
      </c>
      <c r="I183" s="1" t="s">
        <v>0</v>
      </c>
      <c r="J183" s="1" t="s">
        <v>1130</v>
      </c>
      <c r="K183" s="2">
        <v>95</v>
      </c>
      <c r="L183" s="2">
        <v>12959</v>
      </c>
      <c r="M183" s="8">
        <v>2.97</v>
      </c>
      <c r="N183" s="9">
        <v>4.66</v>
      </c>
      <c r="O183" s="8">
        <v>2.97</v>
      </c>
      <c r="P183" s="9">
        <v>2.97</v>
      </c>
      <c r="Q183" s="8">
        <v>2.97</v>
      </c>
      <c r="R183" s="9">
        <v>2.97</v>
      </c>
      <c r="S183" s="8">
        <v>2.97</v>
      </c>
      <c r="T183" s="9">
        <v>2.97</v>
      </c>
      <c r="U183" s="8">
        <v>2.97</v>
      </c>
      <c r="V183" s="9">
        <v>2.97</v>
      </c>
      <c r="W183" s="8">
        <v>2.97</v>
      </c>
      <c r="X183" s="9">
        <v>2.97</v>
      </c>
      <c r="Y183" s="8">
        <v>2.97</v>
      </c>
      <c r="Z183" s="9">
        <v>2.97</v>
      </c>
      <c r="AA183" s="8">
        <v>2.97</v>
      </c>
      <c r="AB183" s="9">
        <v>2.97</v>
      </c>
      <c r="AC183" s="8">
        <v>2.97</v>
      </c>
      <c r="AD183" s="9">
        <v>2.97</v>
      </c>
      <c r="AE183" s="8">
        <v>2.97</v>
      </c>
      <c r="AF183" s="9"/>
      <c r="AG183" s="8">
        <v>2.97</v>
      </c>
      <c r="AH183" s="9"/>
      <c r="AI183" s="8">
        <v>24.19</v>
      </c>
      <c r="AJ183" s="9"/>
    </row>
    <row r="184" spans="1:36" ht="15" x14ac:dyDescent="0.25">
      <c r="A184" s="1" t="s">
        <v>997</v>
      </c>
      <c r="B184" s="1" t="s">
        <v>998</v>
      </c>
      <c r="C184" s="1" t="str">
        <f t="shared" si="3"/>
        <v>F0504-U0861</v>
      </c>
      <c r="D184" s="1">
        <v>131</v>
      </c>
      <c r="E184" s="1" t="s">
        <v>1106</v>
      </c>
      <c r="F184" s="1" t="s">
        <v>1114</v>
      </c>
      <c r="G184" s="1" t="s">
        <v>1200</v>
      </c>
      <c r="H184" s="1" t="s">
        <v>0</v>
      </c>
      <c r="I184" s="1" t="s">
        <v>0</v>
      </c>
      <c r="J184" s="1" t="s">
        <v>1130</v>
      </c>
      <c r="K184" s="2">
        <v>95</v>
      </c>
      <c r="L184" s="2">
        <v>12959</v>
      </c>
      <c r="M184" s="8">
        <v>2.4</v>
      </c>
      <c r="N184" s="9">
        <v>3.77</v>
      </c>
      <c r="O184" s="8">
        <v>2.4</v>
      </c>
      <c r="P184" s="9">
        <v>2.4</v>
      </c>
      <c r="Q184" s="8">
        <v>2.4</v>
      </c>
      <c r="R184" s="9">
        <v>2.4</v>
      </c>
      <c r="S184" s="8">
        <v>2.4</v>
      </c>
      <c r="T184" s="9">
        <v>2.4</v>
      </c>
      <c r="U184" s="8">
        <v>2.4</v>
      </c>
      <c r="V184" s="9">
        <v>2.4</v>
      </c>
      <c r="W184" s="8">
        <v>2.4</v>
      </c>
      <c r="X184" s="9">
        <v>2.4</v>
      </c>
      <c r="Y184" s="8">
        <v>2.4</v>
      </c>
      <c r="Z184" s="9">
        <v>2.4</v>
      </c>
      <c r="AA184" s="8">
        <v>2.4</v>
      </c>
      <c r="AB184" s="9">
        <v>2.4</v>
      </c>
      <c r="AC184" s="8">
        <v>2.4</v>
      </c>
      <c r="AD184" s="9">
        <v>2.4</v>
      </c>
      <c r="AE184" s="8">
        <v>2.4</v>
      </c>
      <c r="AF184" s="9"/>
      <c r="AG184" s="8">
        <v>2.4</v>
      </c>
      <c r="AH184" s="9"/>
      <c r="AI184" s="8">
        <v>19.560000000000002</v>
      </c>
      <c r="AJ184" s="9"/>
    </row>
    <row r="185" spans="1:36" ht="15" x14ac:dyDescent="0.25">
      <c r="A185" s="1" t="s">
        <v>999</v>
      </c>
      <c r="B185" s="1" t="s">
        <v>1000</v>
      </c>
      <c r="C185" s="1" t="str">
        <f t="shared" si="3"/>
        <v>F0505-U0505</v>
      </c>
      <c r="D185" s="1">
        <v>139</v>
      </c>
      <c r="E185" s="1" t="s">
        <v>1106</v>
      </c>
      <c r="F185" s="1" t="s">
        <v>1114</v>
      </c>
      <c r="G185" s="1" t="s">
        <v>1200</v>
      </c>
      <c r="H185" s="1" t="s">
        <v>0</v>
      </c>
      <c r="I185" s="1" t="s">
        <v>0</v>
      </c>
      <c r="J185" s="1" t="s">
        <v>1130</v>
      </c>
      <c r="K185" s="2">
        <v>95</v>
      </c>
      <c r="L185" s="2">
        <v>12959</v>
      </c>
      <c r="M185" s="8">
        <v>2.5500000000000003</v>
      </c>
      <c r="N185" s="9">
        <v>4</v>
      </c>
      <c r="O185" s="8">
        <v>2.5500000000000003</v>
      </c>
      <c r="P185" s="9">
        <v>2.5500000000000003</v>
      </c>
      <c r="Q185" s="8">
        <v>2.5500000000000003</v>
      </c>
      <c r="R185" s="9">
        <v>2.5500000000000003</v>
      </c>
      <c r="S185" s="8">
        <v>2.5500000000000003</v>
      </c>
      <c r="T185" s="9">
        <v>2.5500000000000003</v>
      </c>
      <c r="U185" s="8">
        <v>2.5500000000000003</v>
      </c>
      <c r="V185" s="9">
        <v>2.5500000000000003</v>
      </c>
      <c r="W185" s="8">
        <v>2.5500000000000003</v>
      </c>
      <c r="X185" s="9">
        <v>2.5500000000000003</v>
      </c>
      <c r="Y185" s="8">
        <v>2.5500000000000003</v>
      </c>
      <c r="Z185" s="9">
        <v>2.5500000000000003</v>
      </c>
      <c r="AA185" s="8">
        <v>2.5500000000000003</v>
      </c>
      <c r="AB185" s="9">
        <v>2.5500000000000003</v>
      </c>
      <c r="AC185" s="8">
        <v>2.5500000000000003</v>
      </c>
      <c r="AD185" s="9">
        <v>2.5500000000000003</v>
      </c>
      <c r="AE185" s="8">
        <v>2.5500000000000003</v>
      </c>
      <c r="AF185" s="9"/>
      <c r="AG185" s="8">
        <v>2.5500000000000003</v>
      </c>
      <c r="AH185" s="9"/>
      <c r="AI185" s="8">
        <v>20.76</v>
      </c>
      <c r="AJ185" s="9"/>
    </row>
    <row r="186" spans="1:36" ht="15" x14ac:dyDescent="0.25">
      <c r="A186" s="1" t="s">
        <v>1001</v>
      </c>
      <c r="B186" s="1" t="s">
        <v>1002</v>
      </c>
      <c r="C186" s="1" t="str">
        <f t="shared" si="3"/>
        <v>F0506-U0787</v>
      </c>
      <c r="D186" s="1">
        <v>162</v>
      </c>
      <c r="E186" s="1" t="s">
        <v>1106</v>
      </c>
      <c r="F186" s="1" t="s">
        <v>1114</v>
      </c>
      <c r="G186" s="1" t="s">
        <v>1200</v>
      </c>
      <c r="H186" s="1" t="s">
        <v>0</v>
      </c>
      <c r="I186" s="1" t="s">
        <v>0</v>
      </c>
      <c r="J186" s="1" t="s">
        <v>1130</v>
      </c>
      <c r="K186" s="2">
        <v>95</v>
      </c>
      <c r="L186" s="2">
        <v>12959</v>
      </c>
      <c r="M186" s="8">
        <v>2.97</v>
      </c>
      <c r="N186" s="9">
        <v>4.66</v>
      </c>
      <c r="O186" s="8">
        <v>2.97</v>
      </c>
      <c r="P186" s="9">
        <v>2.97</v>
      </c>
      <c r="Q186" s="8">
        <v>2.97</v>
      </c>
      <c r="R186" s="9">
        <v>2.97</v>
      </c>
      <c r="S186" s="8">
        <v>2.97</v>
      </c>
      <c r="T186" s="9">
        <v>2.97</v>
      </c>
      <c r="U186" s="8">
        <v>2.97</v>
      </c>
      <c r="V186" s="9">
        <v>2.97</v>
      </c>
      <c r="W186" s="8">
        <v>2.97</v>
      </c>
      <c r="X186" s="9">
        <v>2.97</v>
      </c>
      <c r="Y186" s="8">
        <v>2.97</v>
      </c>
      <c r="Z186" s="9">
        <v>2.97</v>
      </c>
      <c r="AA186" s="8">
        <v>2.97</v>
      </c>
      <c r="AB186" s="9">
        <v>2.97</v>
      </c>
      <c r="AC186" s="8">
        <v>2.97</v>
      </c>
      <c r="AD186" s="9">
        <v>2.97</v>
      </c>
      <c r="AE186" s="8">
        <v>2.97</v>
      </c>
      <c r="AF186" s="9"/>
      <c r="AG186" s="8">
        <v>2.97</v>
      </c>
      <c r="AH186" s="9"/>
      <c r="AI186" s="8">
        <v>24.19</v>
      </c>
      <c r="AJ186" s="9"/>
    </row>
    <row r="187" spans="1:36" ht="15" x14ac:dyDescent="0.25">
      <c r="A187" s="1" t="s">
        <v>1003</v>
      </c>
      <c r="B187" s="1" t="s">
        <v>1004</v>
      </c>
      <c r="C187" s="1" t="str">
        <f t="shared" si="3"/>
        <v>F0507-U0889</v>
      </c>
      <c r="D187" s="1">
        <v>131</v>
      </c>
      <c r="E187" s="1" t="s">
        <v>1106</v>
      </c>
      <c r="F187" s="1" t="s">
        <v>1114</v>
      </c>
      <c r="G187" s="1" t="s">
        <v>1200</v>
      </c>
      <c r="H187" s="1" t="s">
        <v>0</v>
      </c>
      <c r="I187" s="1" t="s">
        <v>0</v>
      </c>
      <c r="J187" s="1" t="s">
        <v>1130</v>
      </c>
      <c r="K187" s="2">
        <v>95</v>
      </c>
      <c r="L187" s="2">
        <v>12959</v>
      </c>
      <c r="M187" s="8">
        <v>2.4</v>
      </c>
      <c r="N187" s="9">
        <v>3.77</v>
      </c>
      <c r="O187" s="8">
        <v>2.4</v>
      </c>
      <c r="P187" s="9">
        <v>2.4</v>
      </c>
      <c r="Q187" s="8">
        <v>2.4</v>
      </c>
      <c r="R187" s="9">
        <v>2.4</v>
      </c>
      <c r="S187" s="8">
        <v>2.4</v>
      </c>
      <c r="T187" s="9">
        <v>2.4</v>
      </c>
      <c r="U187" s="8">
        <v>2.4</v>
      </c>
      <c r="V187" s="9">
        <v>2.4</v>
      </c>
      <c r="W187" s="8">
        <v>2.4</v>
      </c>
      <c r="X187" s="9">
        <v>2.4</v>
      </c>
      <c r="Y187" s="8">
        <v>2.4</v>
      </c>
      <c r="Z187" s="9">
        <v>2.4</v>
      </c>
      <c r="AA187" s="8">
        <v>2.4</v>
      </c>
      <c r="AB187" s="9">
        <v>2.4</v>
      </c>
      <c r="AC187" s="8">
        <v>2.4</v>
      </c>
      <c r="AD187" s="9">
        <v>2.4</v>
      </c>
      <c r="AE187" s="8">
        <v>2.4</v>
      </c>
      <c r="AF187" s="9"/>
      <c r="AG187" s="8">
        <v>2.4</v>
      </c>
      <c r="AH187" s="9"/>
      <c r="AI187" s="8">
        <v>19.560000000000002</v>
      </c>
      <c r="AJ187" s="9"/>
    </row>
    <row r="188" spans="1:36" ht="15" x14ac:dyDescent="0.25">
      <c r="A188" s="1" t="s">
        <v>1005</v>
      </c>
      <c r="B188" s="1" t="s">
        <v>1006</v>
      </c>
      <c r="C188" s="1" t="str">
        <f t="shared" si="3"/>
        <v>F0508-U0981</v>
      </c>
      <c r="D188" s="1">
        <v>139</v>
      </c>
      <c r="E188" s="1" t="s">
        <v>1106</v>
      </c>
      <c r="F188" s="1" t="s">
        <v>1114</v>
      </c>
      <c r="G188" s="1" t="s">
        <v>1200</v>
      </c>
      <c r="H188" s="1" t="s">
        <v>0</v>
      </c>
      <c r="I188" s="1" t="s">
        <v>0</v>
      </c>
      <c r="J188" s="1" t="s">
        <v>1130</v>
      </c>
      <c r="K188" s="2">
        <v>95</v>
      </c>
      <c r="L188" s="2">
        <v>12959</v>
      </c>
      <c r="M188" s="8">
        <v>2.5500000000000003</v>
      </c>
      <c r="N188" s="9">
        <v>4</v>
      </c>
      <c r="O188" s="8">
        <v>2.5500000000000003</v>
      </c>
      <c r="P188" s="9">
        <v>2.5500000000000003</v>
      </c>
      <c r="Q188" s="8">
        <v>2.5500000000000003</v>
      </c>
      <c r="R188" s="9">
        <v>2.5500000000000003</v>
      </c>
      <c r="S188" s="8">
        <v>2.5500000000000003</v>
      </c>
      <c r="T188" s="9">
        <v>2.5500000000000003</v>
      </c>
      <c r="U188" s="8">
        <v>2.5500000000000003</v>
      </c>
      <c r="V188" s="9">
        <v>2.5500000000000003</v>
      </c>
      <c r="W188" s="8">
        <v>2.5500000000000003</v>
      </c>
      <c r="X188" s="9">
        <v>2.5500000000000003</v>
      </c>
      <c r="Y188" s="8">
        <v>2.5500000000000003</v>
      </c>
      <c r="Z188" s="9">
        <v>2.5500000000000003</v>
      </c>
      <c r="AA188" s="8">
        <v>2.5500000000000003</v>
      </c>
      <c r="AB188" s="9">
        <v>2.5500000000000003</v>
      </c>
      <c r="AC188" s="8">
        <v>2.5500000000000003</v>
      </c>
      <c r="AD188" s="9">
        <v>2.5500000000000003</v>
      </c>
      <c r="AE188" s="8">
        <v>2.5500000000000003</v>
      </c>
      <c r="AF188" s="9"/>
      <c r="AG188" s="8">
        <v>2.5500000000000003</v>
      </c>
      <c r="AH188" s="9"/>
      <c r="AI188" s="8">
        <v>20.76</v>
      </c>
      <c r="AJ188" s="9"/>
    </row>
    <row r="189" spans="1:36" ht="15" x14ac:dyDescent="0.25">
      <c r="A189" s="1" t="s">
        <v>1007</v>
      </c>
      <c r="B189" s="1" t="s">
        <v>1008</v>
      </c>
      <c r="C189" s="1" t="str">
        <f t="shared" si="3"/>
        <v>F0509-U0509</v>
      </c>
      <c r="D189" s="1">
        <v>162</v>
      </c>
      <c r="E189" s="1" t="s">
        <v>1106</v>
      </c>
      <c r="F189" s="1" t="s">
        <v>1114</v>
      </c>
      <c r="G189" s="1" t="s">
        <v>1200</v>
      </c>
      <c r="H189" s="1" t="s">
        <v>0</v>
      </c>
      <c r="I189" s="1" t="s">
        <v>0</v>
      </c>
      <c r="J189" s="1" t="s">
        <v>1130</v>
      </c>
      <c r="K189" s="2">
        <v>95</v>
      </c>
      <c r="L189" s="2">
        <v>12959</v>
      </c>
      <c r="M189" s="8">
        <v>2.97</v>
      </c>
      <c r="N189" s="9">
        <v>4.66</v>
      </c>
      <c r="O189" s="8">
        <v>2.97</v>
      </c>
      <c r="P189" s="9">
        <v>2.97</v>
      </c>
      <c r="Q189" s="8">
        <v>2.97</v>
      </c>
      <c r="R189" s="9">
        <v>2.97</v>
      </c>
      <c r="S189" s="8">
        <v>2.97</v>
      </c>
      <c r="T189" s="9">
        <v>2.97</v>
      </c>
      <c r="U189" s="8">
        <v>2.97</v>
      </c>
      <c r="V189" s="9">
        <v>2.97</v>
      </c>
      <c r="W189" s="8">
        <v>2.97</v>
      </c>
      <c r="X189" s="9">
        <v>2.97</v>
      </c>
      <c r="Y189" s="8">
        <v>2.97</v>
      </c>
      <c r="Z189" s="9">
        <v>2.97</v>
      </c>
      <c r="AA189" s="8">
        <v>2.97</v>
      </c>
      <c r="AB189" s="9">
        <v>2.97</v>
      </c>
      <c r="AC189" s="8">
        <v>2.97</v>
      </c>
      <c r="AD189" s="9">
        <v>2.97</v>
      </c>
      <c r="AE189" s="8">
        <v>2.97</v>
      </c>
      <c r="AF189" s="9"/>
      <c r="AG189" s="8">
        <v>2.97</v>
      </c>
      <c r="AH189" s="9"/>
      <c r="AI189" s="8">
        <v>24.19</v>
      </c>
      <c r="AJ189" s="9"/>
    </row>
    <row r="190" spans="1:36" ht="15" x14ac:dyDescent="0.25">
      <c r="A190" s="1" t="s">
        <v>1009</v>
      </c>
      <c r="B190" s="1" t="s">
        <v>1010</v>
      </c>
      <c r="C190" s="1" t="str">
        <f t="shared" si="3"/>
        <v>F0510-U0871</v>
      </c>
      <c r="D190" s="1">
        <v>131</v>
      </c>
      <c r="E190" s="1" t="s">
        <v>1106</v>
      </c>
      <c r="F190" s="1" t="s">
        <v>1114</v>
      </c>
      <c r="G190" s="1" t="s">
        <v>1200</v>
      </c>
      <c r="H190" s="1" t="s">
        <v>0</v>
      </c>
      <c r="I190" s="1" t="s">
        <v>0</v>
      </c>
      <c r="J190" s="1" t="s">
        <v>1130</v>
      </c>
      <c r="K190" s="2">
        <v>95</v>
      </c>
      <c r="L190" s="2">
        <v>12959</v>
      </c>
      <c r="M190" s="8">
        <v>2.4</v>
      </c>
      <c r="N190" s="9">
        <v>3.77</v>
      </c>
      <c r="O190" s="8">
        <v>2.4</v>
      </c>
      <c r="P190" s="9">
        <v>2.4</v>
      </c>
      <c r="Q190" s="8">
        <v>2.4</v>
      </c>
      <c r="R190" s="9">
        <v>2.4</v>
      </c>
      <c r="S190" s="8">
        <v>2.4</v>
      </c>
      <c r="T190" s="9">
        <v>2.4</v>
      </c>
      <c r="U190" s="8">
        <v>2.4</v>
      </c>
      <c r="V190" s="9">
        <v>2.4</v>
      </c>
      <c r="W190" s="8">
        <v>2.4</v>
      </c>
      <c r="X190" s="9">
        <v>2.4</v>
      </c>
      <c r="Y190" s="8">
        <v>2.4</v>
      </c>
      <c r="Z190" s="9">
        <v>2.4</v>
      </c>
      <c r="AA190" s="8">
        <v>2.4</v>
      </c>
      <c r="AB190" s="9">
        <v>2.4</v>
      </c>
      <c r="AC190" s="8">
        <v>2.4</v>
      </c>
      <c r="AD190" s="9">
        <v>2.4</v>
      </c>
      <c r="AE190" s="8">
        <v>2.4</v>
      </c>
      <c r="AF190" s="9"/>
      <c r="AG190" s="8">
        <v>2.4</v>
      </c>
      <c r="AH190" s="9"/>
      <c r="AI190" s="8">
        <v>19.560000000000002</v>
      </c>
      <c r="AJ190" s="9"/>
    </row>
    <row r="191" spans="1:36" ht="15" x14ac:dyDescent="0.25">
      <c r="A191" s="1" t="s">
        <v>1011</v>
      </c>
      <c r="B191" s="1" t="s">
        <v>1012</v>
      </c>
      <c r="C191" s="1" t="str">
        <f t="shared" si="3"/>
        <v>F0511-U0511</v>
      </c>
      <c r="D191" s="1">
        <v>139</v>
      </c>
      <c r="E191" s="1" t="s">
        <v>1106</v>
      </c>
      <c r="F191" s="1" t="s">
        <v>1114</v>
      </c>
      <c r="G191" s="1" t="s">
        <v>1200</v>
      </c>
      <c r="H191" s="1" t="s">
        <v>0</v>
      </c>
      <c r="I191" s="1" t="s">
        <v>0</v>
      </c>
      <c r="J191" s="1" t="s">
        <v>1130</v>
      </c>
      <c r="K191" s="2">
        <v>95</v>
      </c>
      <c r="L191" s="2">
        <v>12959</v>
      </c>
      <c r="M191" s="8">
        <v>2.5500000000000003</v>
      </c>
      <c r="N191" s="9">
        <v>4</v>
      </c>
      <c r="O191" s="8">
        <v>2.5500000000000003</v>
      </c>
      <c r="P191" s="9">
        <v>2.5500000000000003</v>
      </c>
      <c r="Q191" s="8">
        <v>2.5500000000000003</v>
      </c>
      <c r="R191" s="9">
        <v>2.5500000000000003</v>
      </c>
      <c r="S191" s="8"/>
      <c r="T191" s="9">
        <v>2.5500000000000003</v>
      </c>
      <c r="U191" s="8">
        <v>2.5500000000000003</v>
      </c>
      <c r="V191" s="9">
        <v>2.5500000000000003</v>
      </c>
      <c r="W191" s="8">
        <v>2.5500000000000003</v>
      </c>
      <c r="X191" s="9">
        <v>2.5500000000000003</v>
      </c>
      <c r="Y191" s="8">
        <v>2.5500000000000003</v>
      </c>
      <c r="Z191" s="9">
        <v>2.5500000000000003</v>
      </c>
      <c r="AA191" s="8">
        <v>2.5500000000000003</v>
      </c>
      <c r="AB191" s="9">
        <v>2.5500000000000003</v>
      </c>
      <c r="AC191" s="8">
        <v>2.5500000000000003</v>
      </c>
      <c r="AD191" s="9">
        <v>2.5500000000000003</v>
      </c>
      <c r="AE191" s="8">
        <v>2.5500000000000003</v>
      </c>
      <c r="AF191" s="9"/>
      <c r="AG191" s="8">
        <v>2.5500000000000003</v>
      </c>
      <c r="AH191" s="9"/>
      <c r="AI191" s="8">
        <v>20.76</v>
      </c>
      <c r="AJ191" s="9"/>
    </row>
    <row r="192" spans="1:36" ht="15" x14ac:dyDescent="0.25">
      <c r="A192" s="1" t="s">
        <v>1013</v>
      </c>
      <c r="B192" s="1" t="s">
        <v>1014</v>
      </c>
      <c r="C192" s="1" t="str">
        <f t="shared" si="3"/>
        <v>F0512-U0512</v>
      </c>
      <c r="D192" s="1">
        <v>162</v>
      </c>
      <c r="E192" s="1" t="s">
        <v>1106</v>
      </c>
      <c r="F192" s="1" t="s">
        <v>1114</v>
      </c>
      <c r="G192" s="1" t="s">
        <v>1200</v>
      </c>
      <c r="H192" s="1" t="s">
        <v>0</v>
      </c>
      <c r="I192" s="1" t="s">
        <v>0</v>
      </c>
      <c r="J192" s="1" t="s">
        <v>1130</v>
      </c>
      <c r="K192" s="2">
        <v>95</v>
      </c>
      <c r="L192" s="2">
        <v>12959</v>
      </c>
      <c r="M192" s="8">
        <v>2.97</v>
      </c>
      <c r="N192" s="9">
        <v>4.66</v>
      </c>
      <c r="O192" s="8">
        <v>2.97</v>
      </c>
      <c r="P192" s="9">
        <v>2.97</v>
      </c>
      <c r="Q192" s="8">
        <v>2.97</v>
      </c>
      <c r="R192" s="9">
        <v>2.97</v>
      </c>
      <c r="S192" s="8"/>
      <c r="T192" s="9">
        <v>2.97</v>
      </c>
      <c r="U192" s="8">
        <v>2.97</v>
      </c>
      <c r="V192" s="9">
        <v>2.97</v>
      </c>
      <c r="W192" s="8">
        <v>2.97</v>
      </c>
      <c r="X192" s="9">
        <v>2.97</v>
      </c>
      <c r="Y192" s="8">
        <v>2.97</v>
      </c>
      <c r="Z192" s="9">
        <v>2.97</v>
      </c>
      <c r="AA192" s="8">
        <v>2.97</v>
      </c>
      <c r="AB192" s="9">
        <v>2.97</v>
      </c>
      <c r="AC192" s="8">
        <v>2.97</v>
      </c>
      <c r="AD192" s="9">
        <v>2.97</v>
      </c>
      <c r="AE192" s="8">
        <v>2.97</v>
      </c>
      <c r="AF192" s="9"/>
      <c r="AG192" s="8">
        <v>2.97</v>
      </c>
      <c r="AH192" s="9"/>
      <c r="AI192" s="8">
        <v>24.19</v>
      </c>
      <c r="AJ192" s="9"/>
    </row>
    <row r="193" spans="1:36" ht="15" x14ac:dyDescent="0.25">
      <c r="A193" s="1" t="s">
        <v>1015</v>
      </c>
      <c r="B193" s="1" t="s">
        <v>1016</v>
      </c>
      <c r="C193" s="1" t="str">
        <f t="shared" si="3"/>
        <v>F0513-U0513</v>
      </c>
      <c r="D193" s="1">
        <v>131</v>
      </c>
      <c r="E193" s="1" t="s">
        <v>1106</v>
      </c>
      <c r="F193" s="1" t="s">
        <v>1114</v>
      </c>
      <c r="G193" s="1" t="s">
        <v>1200</v>
      </c>
      <c r="H193" s="1" t="s">
        <v>0</v>
      </c>
      <c r="I193" s="1" t="s">
        <v>0</v>
      </c>
      <c r="J193" s="1" t="s">
        <v>1130</v>
      </c>
      <c r="K193" s="2">
        <v>95</v>
      </c>
      <c r="L193" s="2">
        <v>12959</v>
      </c>
      <c r="M193" s="8">
        <v>2.4</v>
      </c>
      <c r="N193" s="9">
        <v>3.77</v>
      </c>
      <c r="O193" s="8">
        <v>2.4</v>
      </c>
      <c r="P193" s="9">
        <v>2.4</v>
      </c>
      <c r="Q193" s="8">
        <v>2.4</v>
      </c>
      <c r="R193" s="9">
        <v>2.4</v>
      </c>
      <c r="S193" s="8"/>
      <c r="T193" s="9">
        <v>2.4</v>
      </c>
      <c r="U193" s="8">
        <v>2.4</v>
      </c>
      <c r="V193" s="9">
        <v>2.4</v>
      </c>
      <c r="W193" s="8">
        <v>2.4</v>
      </c>
      <c r="X193" s="9">
        <v>2.4</v>
      </c>
      <c r="Y193" s="8">
        <v>2.4</v>
      </c>
      <c r="Z193" s="9">
        <v>2.4</v>
      </c>
      <c r="AA193" s="8">
        <v>2.4</v>
      </c>
      <c r="AB193" s="9">
        <v>2.4</v>
      </c>
      <c r="AC193" s="8">
        <v>2.4</v>
      </c>
      <c r="AD193" s="9">
        <v>2.4</v>
      </c>
      <c r="AE193" s="8">
        <v>2.4</v>
      </c>
      <c r="AF193" s="9"/>
      <c r="AG193" s="8">
        <v>2.4</v>
      </c>
      <c r="AH193" s="9"/>
      <c r="AI193" s="8">
        <v>19.560000000000002</v>
      </c>
      <c r="AJ193" s="9"/>
    </row>
    <row r="194" spans="1:36" ht="15" x14ac:dyDescent="0.25">
      <c r="A194" s="1" t="s">
        <v>1017</v>
      </c>
      <c r="B194" s="1" t="s">
        <v>1018</v>
      </c>
      <c r="C194" s="1" t="str">
        <f t="shared" si="3"/>
        <v>F0514-U0975</v>
      </c>
      <c r="D194" s="1">
        <v>139</v>
      </c>
      <c r="E194" s="1" t="s">
        <v>1106</v>
      </c>
      <c r="F194" s="1" t="s">
        <v>1114</v>
      </c>
      <c r="G194" s="1" t="s">
        <v>1200</v>
      </c>
      <c r="H194" s="1" t="s">
        <v>0</v>
      </c>
      <c r="I194" s="1" t="s">
        <v>0</v>
      </c>
      <c r="J194" s="1" t="s">
        <v>1130</v>
      </c>
      <c r="K194" s="2">
        <v>95</v>
      </c>
      <c r="L194" s="2">
        <v>12959</v>
      </c>
      <c r="M194" s="8">
        <v>2.5500000000000003</v>
      </c>
      <c r="N194" s="9">
        <v>4</v>
      </c>
      <c r="O194" s="8">
        <v>2.5500000000000003</v>
      </c>
      <c r="P194" s="9">
        <v>2.5500000000000003</v>
      </c>
      <c r="Q194" s="8">
        <v>2.5500000000000003</v>
      </c>
      <c r="R194" s="9">
        <v>2.5500000000000003</v>
      </c>
      <c r="S194" s="8"/>
      <c r="T194" s="9">
        <v>2.5500000000000003</v>
      </c>
      <c r="U194" s="8">
        <v>2.5500000000000003</v>
      </c>
      <c r="V194" s="9">
        <v>2.5500000000000003</v>
      </c>
      <c r="W194" s="8">
        <v>2.5500000000000003</v>
      </c>
      <c r="X194" s="9">
        <v>2.5500000000000003</v>
      </c>
      <c r="Y194" s="8">
        <v>2.5500000000000003</v>
      </c>
      <c r="Z194" s="9">
        <v>2.5500000000000003</v>
      </c>
      <c r="AA194" s="8">
        <v>2.5500000000000003</v>
      </c>
      <c r="AB194" s="9">
        <v>2.5500000000000003</v>
      </c>
      <c r="AC194" s="8">
        <v>2.5500000000000003</v>
      </c>
      <c r="AD194" s="9">
        <v>2.5500000000000003</v>
      </c>
      <c r="AE194" s="8">
        <v>2.5500000000000003</v>
      </c>
      <c r="AF194" s="9"/>
      <c r="AG194" s="8">
        <v>2.5500000000000003</v>
      </c>
      <c r="AH194" s="9"/>
      <c r="AI194" s="8">
        <v>20.76</v>
      </c>
      <c r="AJ194" s="9"/>
    </row>
    <row r="195" spans="1:36" ht="15" x14ac:dyDescent="0.25">
      <c r="A195" s="1" t="s">
        <v>1019</v>
      </c>
      <c r="B195" s="1" t="s">
        <v>1020</v>
      </c>
      <c r="C195" s="1" t="str">
        <f t="shared" si="3"/>
        <v>F0515-U0849</v>
      </c>
      <c r="D195" s="1">
        <v>87</v>
      </c>
      <c r="E195" s="1" t="s">
        <v>1106</v>
      </c>
      <c r="F195" s="1" t="s">
        <v>1114</v>
      </c>
      <c r="G195" s="1" t="s">
        <v>1200</v>
      </c>
      <c r="H195" s="1" t="s">
        <v>0</v>
      </c>
      <c r="I195" s="1" t="s">
        <v>0</v>
      </c>
      <c r="J195" s="1" t="s">
        <v>1130</v>
      </c>
      <c r="K195" s="2">
        <v>95</v>
      </c>
      <c r="L195" s="2">
        <v>12959</v>
      </c>
      <c r="M195" s="8">
        <v>1.59</v>
      </c>
      <c r="N195" s="9">
        <v>2.5</v>
      </c>
      <c r="O195" s="8">
        <v>1.59</v>
      </c>
      <c r="P195" s="9">
        <v>1.59</v>
      </c>
      <c r="Q195" s="8">
        <v>1.59</v>
      </c>
      <c r="R195" s="9">
        <v>1.59</v>
      </c>
      <c r="S195" s="8"/>
      <c r="T195" s="9">
        <v>1.59</v>
      </c>
      <c r="U195" s="8">
        <v>1.59</v>
      </c>
      <c r="V195" s="9">
        <v>1.59</v>
      </c>
      <c r="W195" s="8">
        <v>1.59</v>
      </c>
      <c r="X195" s="9">
        <v>1.59</v>
      </c>
      <c r="Y195" s="8">
        <v>1.59</v>
      </c>
      <c r="Z195" s="9">
        <v>1.59</v>
      </c>
      <c r="AA195" s="8">
        <v>1.59</v>
      </c>
      <c r="AB195" s="9">
        <v>1.59</v>
      </c>
      <c r="AC195" s="8">
        <v>1.59</v>
      </c>
      <c r="AD195" s="9">
        <v>1.59</v>
      </c>
      <c r="AE195" s="8">
        <v>1.59</v>
      </c>
      <c r="AF195" s="9"/>
      <c r="AG195" s="8">
        <v>1.59</v>
      </c>
      <c r="AH195" s="9"/>
      <c r="AI195" s="8">
        <v>12.99</v>
      </c>
      <c r="AJ195" s="9"/>
    </row>
    <row r="196" spans="1:36" ht="15" x14ac:dyDescent="0.25">
      <c r="A196" s="1" t="s">
        <v>1021</v>
      </c>
      <c r="B196" s="1" t="s">
        <v>1022</v>
      </c>
      <c r="C196" s="1" t="str">
        <f t="shared" ref="C196:C259" si="4">CONCATENATE(A196,"-",B196)</f>
        <v>F0517-U1030</v>
      </c>
      <c r="D196" s="1">
        <v>97</v>
      </c>
      <c r="E196" s="1" t="s">
        <v>1106</v>
      </c>
      <c r="F196" s="1" t="s">
        <v>1114</v>
      </c>
      <c r="G196" s="1" t="s">
        <v>1200</v>
      </c>
      <c r="H196" s="1" t="s">
        <v>0</v>
      </c>
      <c r="I196" s="1" t="s">
        <v>0</v>
      </c>
      <c r="J196" s="1" t="s">
        <v>1130</v>
      </c>
      <c r="K196" s="2">
        <v>95</v>
      </c>
      <c r="L196" s="2">
        <v>12959</v>
      </c>
      <c r="M196" s="8">
        <v>1.78</v>
      </c>
      <c r="N196" s="9">
        <v>2.79</v>
      </c>
      <c r="O196" s="8">
        <v>1.78</v>
      </c>
      <c r="P196" s="9">
        <v>1.78</v>
      </c>
      <c r="Q196" s="8">
        <v>1.78</v>
      </c>
      <c r="R196" s="9">
        <v>1.78</v>
      </c>
      <c r="S196" s="8"/>
      <c r="T196" s="9">
        <v>1.78</v>
      </c>
      <c r="U196" s="8">
        <v>1.78</v>
      </c>
      <c r="V196" s="9">
        <v>1.78</v>
      </c>
      <c r="W196" s="8">
        <v>1.78</v>
      </c>
      <c r="X196" s="9">
        <v>1.78</v>
      </c>
      <c r="Y196" s="8">
        <v>1.78</v>
      </c>
      <c r="Z196" s="9">
        <v>1.78</v>
      </c>
      <c r="AA196" s="8">
        <v>1.78</v>
      </c>
      <c r="AB196" s="9">
        <v>1.78</v>
      </c>
      <c r="AC196" s="8">
        <v>1.78</v>
      </c>
      <c r="AD196" s="9">
        <v>1.78</v>
      </c>
      <c r="AE196" s="8">
        <v>1.78</v>
      </c>
      <c r="AF196" s="9"/>
      <c r="AG196" s="8">
        <v>1.78</v>
      </c>
      <c r="AH196" s="9"/>
      <c r="AI196" s="8">
        <v>14.49</v>
      </c>
      <c r="AJ196" s="9"/>
    </row>
    <row r="197" spans="1:36" ht="15" x14ac:dyDescent="0.25">
      <c r="A197" s="1" t="s">
        <v>1023</v>
      </c>
      <c r="B197" s="1" t="s">
        <v>1024</v>
      </c>
      <c r="C197" s="1" t="str">
        <f t="shared" si="4"/>
        <v>F0518-U0976</v>
      </c>
      <c r="D197" s="1">
        <v>193</v>
      </c>
      <c r="E197" s="1" t="s">
        <v>1106</v>
      </c>
      <c r="F197" s="1" t="s">
        <v>1114</v>
      </c>
      <c r="G197" s="1" t="s">
        <v>1200</v>
      </c>
      <c r="H197" s="1" t="s">
        <v>0</v>
      </c>
      <c r="I197" s="1" t="s">
        <v>0</v>
      </c>
      <c r="J197" s="1" t="s">
        <v>1130</v>
      </c>
      <c r="K197" s="2">
        <v>95</v>
      </c>
      <c r="L197" s="2">
        <v>12959</v>
      </c>
      <c r="M197" s="8">
        <v>3.54</v>
      </c>
      <c r="N197" s="9">
        <v>5.55</v>
      </c>
      <c r="O197" s="8">
        <v>3.54</v>
      </c>
      <c r="P197" s="9">
        <v>3.54</v>
      </c>
      <c r="Q197" s="8">
        <v>3.54</v>
      </c>
      <c r="R197" s="9">
        <v>3.54</v>
      </c>
      <c r="S197" s="8"/>
      <c r="T197" s="9">
        <v>3.54</v>
      </c>
      <c r="U197" s="8">
        <v>3.54</v>
      </c>
      <c r="V197" s="9">
        <v>3.54</v>
      </c>
      <c r="W197" s="8">
        <v>3.54</v>
      </c>
      <c r="X197" s="9">
        <v>3.54</v>
      </c>
      <c r="Y197" s="8">
        <v>3.54</v>
      </c>
      <c r="Z197" s="9">
        <v>3.54</v>
      </c>
      <c r="AA197" s="8">
        <v>3.54</v>
      </c>
      <c r="AB197" s="9">
        <v>3.54</v>
      </c>
      <c r="AC197" s="8">
        <v>3.54</v>
      </c>
      <c r="AD197" s="9">
        <v>3.54</v>
      </c>
      <c r="AE197" s="8">
        <v>3.54</v>
      </c>
      <c r="AF197" s="9"/>
      <c r="AG197" s="8">
        <v>3.54</v>
      </c>
      <c r="AH197" s="9"/>
      <c r="AI197" s="8">
        <v>28.82</v>
      </c>
      <c r="AJ197" s="9"/>
    </row>
    <row r="198" spans="1:36" ht="15" x14ac:dyDescent="0.25">
      <c r="A198" s="1" t="s">
        <v>1025</v>
      </c>
      <c r="B198" s="1" t="s">
        <v>1026</v>
      </c>
      <c r="C198" s="1" t="str">
        <f t="shared" si="4"/>
        <v>F0520-U0520</v>
      </c>
      <c r="D198" s="1">
        <v>148</v>
      </c>
      <c r="E198" s="1" t="s">
        <v>1106</v>
      </c>
      <c r="F198" s="1" t="s">
        <v>1114</v>
      </c>
      <c r="G198" s="1" t="s">
        <v>1200</v>
      </c>
      <c r="H198" s="1" t="s">
        <v>0</v>
      </c>
      <c r="I198" s="1" t="s">
        <v>0</v>
      </c>
      <c r="J198" s="1" t="s">
        <v>1130</v>
      </c>
      <c r="K198" s="2">
        <v>95</v>
      </c>
      <c r="L198" s="2">
        <v>12959</v>
      </c>
      <c r="M198" s="8">
        <v>2.71</v>
      </c>
      <c r="N198" s="9">
        <v>4.26</v>
      </c>
      <c r="O198" s="8">
        <v>2.71</v>
      </c>
      <c r="P198" s="9">
        <v>2.71</v>
      </c>
      <c r="Q198" s="8">
        <v>2.71</v>
      </c>
      <c r="R198" s="9">
        <v>2.71</v>
      </c>
      <c r="S198" s="8"/>
      <c r="T198" s="9">
        <v>2.71</v>
      </c>
      <c r="U198" s="8">
        <v>2.71</v>
      </c>
      <c r="V198" s="9">
        <v>2.71</v>
      </c>
      <c r="W198" s="8">
        <v>2.71</v>
      </c>
      <c r="X198" s="9">
        <v>2.71</v>
      </c>
      <c r="Y198" s="8">
        <v>2.71</v>
      </c>
      <c r="Z198" s="9">
        <v>2.71</v>
      </c>
      <c r="AA198" s="8">
        <v>2.71</v>
      </c>
      <c r="AB198" s="9">
        <v>2.71</v>
      </c>
      <c r="AC198" s="8">
        <v>2.71</v>
      </c>
      <c r="AD198" s="9">
        <v>2.71</v>
      </c>
      <c r="AE198" s="8">
        <v>2.71</v>
      </c>
      <c r="AF198" s="9"/>
      <c r="AG198" s="8">
        <v>2.71</v>
      </c>
      <c r="AH198" s="9"/>
      <c r="AI198" s="8">
        <v>22.1</v>
      </c>
      <c r="AJ198" s="9"/>
    </row>
    <row r="199" spans="1:36" ht="15" x14ac:dyDescent="0.25">
      <c r="A199" s="1" t="s">
        <v>1027</v>
      </c>
      <c r="B199" s="1" t="s">
        <v>1028</v>
      </c>
      <c r="C199" s="1" t="str">
        <f t="shared" si="4"/>
        <v>F0521-U0659</v>
      </c>
      <c r="D199" s="1">
        <v>131</v>
      </c>
      <c r="E199" s="1" t="s">
        <v>1106</v>
      </c>
      <c r="F199" s="1" t="s">
        <v>1114</v>
      </c>
      <c r="G199" s="1" t="s">
        <v>1200</v>
      </c>
      <c r="H199" s="1" t="s">
        <v>0</v>
      </c>
      <c r="I199" s="1" t="s">
        <v>0</v>
      </c>
      <c r="J199" s="1" t="s">
        <v>1130</v>
      </c>
      <c r="K199" s="2">
        <v>95</v>
      </c>
      <c r="L199" s="2">
        <v>12959</v>
      </c>
      <c r="M199" s="8">
        <v>2.4</v>
      </c>
      <c r="N199" s="9">
        <v>3.77</v>
      </c>
      <c r="O199" s="8">
        <v>2.4</v>
      </c>
      <c r="P199" s="9">
        <v>2.4</v>
      </c>
      <c r="Q199" s="8">
        <v>2.4</v>
      </c>
      <c r="R199" s="9">
        <v>2.4</v>
      </c>
      <c r="S199" s="8"/>
      <c r="T199" s="9">
        <v>2.4</v>
      </c>
      <c r="U199" s="8">
        <v>2.4</v>
      </c>
      <c r="V199" s="9">
        <v>2.4</v>
      </c>
      <c r="W199" s="8">
        <v>2.4</v>
      </c>
      <c r="X199" s="9">
        <v>2.4</v>
      </c>
      <c r="Y199" s="8">
        <v>2.4</v>
      </c>
      <c r="Z199" s="9">
        <v>2.4</v>
      </c>
      <c r="AA199" s="8">
        <v>2.4</v>
      </c>
      <c r="AB199" s="9">
        <v>2.4</v>
      </c>
      <c r="AC199" s="8">
        <v>2.4</v>
      </c>
      <c r="AD199" s="9">
        <v>2.4</v>
      </c>
      <c r="AE199" s="8">
        <v>2.4</v>
      </c>
      <c r="AF199" s="9"/>
      <c r="AG199" s="8">
        <v>2.4</v>
      </c>
      <c r="AH199" s="9"/>
      <c r="AI199" s="8">
        <v>19.560000000000002</v>
      </c>
      <c r="AJ199" s="9"/>
    </row>
    <row r="200" spans="1:36" ht="15" x14ac:dyDescent="0.25">
      <c r="A200" s="1" t="s">
        <v>1029</v>
      </c>
      <c r="B200" s="1" t="s">
        <v>1030</v>
      </c>
      <c r="C200" s="1" t="str">
        <f t="shared" si="4"/>
        <v>F0522-U0886</v>
      </c>
      <c r="D200" s="1">
        <v>138</v>
      </c>
      <c r="E200" s="1" t="s">
        <v>1106</v>
      </c>
      <c r="F200" s="1" t="s">
        <v>1114</v>
      </c>
      <c r="G200" s="1" t="s">
        <v>1200</v>
      </c>
      <c r="H200" s="1" t="s">
        <v>0</v>
      </c>
      <c r="I200" s="1" t="s">
        <v>0</v>
      </c>
      <c r="J200" s="1" t="s">
        <v>1130</v>
      </c>
      <c r="K200" s="2">
        <v>95</v>
      </c>
      <c r="L200" s="2">
        <v>12959</v>
      </c>
      <c r="M200" s="8">
        <v>2.5300000000000002</v>
      </c>
      <c r="N200" s="9">
        <v>3.97</v>
      </c>
      <c r="O200" s="8">
        <v>2.5300000000000002</v>
      </c>
      <c r="P200" s="9">
        <v>2.5300000000000002</v>
      </c>
      <c r="Q200" s="8">
        <v>2.5300000000000002</v>
      </c>
      <c r="R200" s="9">
        <v>2.5300000000000002</v>
      </c>
      <c r="S200" s="8"/>
      <c r="T200" s="9">
        <v>2.5300000000000002</v>
      </c>
      <c r="U200" s="8">
        <v>2.5300000000000002</v>
      </c>
      <c r="V200" s="9">
        <v>2.5300000000000002</v>
      </c>
      <c r="W200" s="8">
        <v>2.5300000000000002</v>
      </c>
      <c r="X200" s="9">
        <v>2.5300000000000002</v>
      </c>
      <c r="Y200" s="8">
        <v>2.5300000000000002</v>
      </c>
      <c r="Z200" s="9">
        <v>2.5300000000000002</v>
      </c>
      <c r="AA200" s="8">
        <v>2.5300000000000002</v>
      </c>
      <c r="AB200" s="9">
        <v>2.5300000000000002</v>
      </c>
      <c r="AC200" s="8">
        <v>2.5300000000000002</v>
      </c>
      <c r="AD200" s="9">
        <v>2.5300000000000002</v>
      </c>
      <c r="AE200" s="8">
        <v>2.5300000000000002</v>
      </c>
      <c r="AF200" s="9"/>
      <c r="AG200" s="8">
        <v>2.5300000000000002</v>
      </c>
      <c r="AH200" s="9"/>
      <c r="AI200" s="8">
        <v>20.61</v>
      </c>
      <c r="AJ200" s="9"/>
    </row>
    <row r="201" spans="1:36" ht="15" x14ac:dyDescent="0.25">
      <c r="A201" s="1" t="s">
        <v>1031</v>
      </c>
      <c r="B201" s="1" t="s">
        <v>1032</v>
      </c>
      <c r="C201" s="1" t="str">
        <f t="shared" si="4"/>
        <v>F0523-U0897</v>
      </c>
      <c r="D201" s="1">
        <v>148</v>
      </c>
      <c r="E201" s="1" t="s">
        <v>1106</v>
      </c>
      <c r="F201" s="1" t="s">
        <v>1114</v>
      </c>
      <c r="G201" s="1" t="s">
        <v>1200</v>
      </c>
      <c r="H201" s="1" t="s">
        <v>0</v>
      </c>
      <c r="I201" s="1" t="s">
        <v>0</v>
      </c>
      <c r="J201" s="1" t="s">
        <v>1130</v>
      </c>
      <c r="K201" s="2">
        <v>95</v>
      </c>
      <c r="L201" s="2">
        <v>12959</v>
      </c>
      <c r="M201" s="8">
        <v>2.71</v>
      </c>
      <c r="N201" s="9">
        <v>4.26</v>
      </c>
      <c r="O201" s="8">
        <v>2.71</v>
      </c>
      <c r="P201" s="9">
        <v>2.71</v>
      </c>
      <c r="Q201" s="8">
        <v>2.71</v>
      </c>
      <c r="R201" s="9">
        <v>2.71</v>
      </c>
      <c r="S201" s="8"/>
      <c r="T201" s="9">
        <v>2.71</v>
      </c>
      <c r="U201" s="8">
        <v>2.71</v>
      </c>
      <c r="V201" s="9">
        <v>2.71</v>
      </c>
      <c r="W201" s="8">
        <v>2.71</v>
      </c>
      <c r="X201" s="9">
        <v>2.71</v>
      </c>
      <c r="Y201" s="8">
        <v>2.71</v>
      </c>
      <c r="Z201" s="9">
        <v>2.71</v>
      </c>
      <c r="AA201" s="8">
        <v>2.71</v>
      </c>
      <c r="AB201" s="9">
        <v>2</v>
      </c>
      <c r="AC201" s="8">
        <v>2.71</v>
      </c>
      <c r="AD201" s="9">
        <v>2.71</v>
      </c>
      <c r="AE201" s="8">
        <v>2.71</v>
      </c>
      <c r="AF201" s="9"/>
      <c r="AG201" s="8">
        <v>2.71</v>
      </c>
      <c r="AH201" s="9"/>
      <c r="AI201" s="8">
        <v>22.1</v>
      </c>
      <c r="AJ201" s="9"/>
    </row>
    <row r="202" spans="1:36" ht="15" x14ac:dyDescent="0.25">
      <c r="A202" s="1" t="s">
        <v>1033</v>
      </c>
      <c r="B202" s="1" t="s">
        <v>1034</v>
      </c>
      <c r="C202" s="1" t="str">
        <f t="shared" si="4"/>
        <v>F0524-U0820</v>
      </c>
      <c r="D202" s="1">
        <v>131</v>
      </c>
      <c r="E202" s="1" t="s">
        <v>1106</v>
      </c>
      <c r="F202" s="1" t="s">
        <v>1114</v>
      </c>
      <c r="G202" s="1" t="s">
        <v>1200</v>
      </c>
      <c r="H202" s="1" t="s">
        <v>0</v>
      </c>
      <c r="I202" s="1" t="s">
        <v>0</v>
      </c>
      <c r="J202" s="1" t="s">
        <v>1130</v>
      </c>
      <c r="K202" s="2">
        <v>95</v>
      </c>
      <c r="L202" s="2">
        <v>12959</v>
      </c>
      <c r="M202" s="8">
        <v>2.4</v>
      </c>
      <c r="N202" s="9">
        <v>3.77</v>
      </c>
      <c r="O202" s="8">
        <v>2.4</v>
      </c>
      <c r="P202" s="9">
        <v>2.4</v>
      </c>
      <c r="Q202" s="8">
        <v>2.4</v>
      </c>
      <c r="R202" s="9">
        <v>2.4</v>
      </c>
      <c r="S202" s="8"/>
      <c r="T202" s="9">
        <v>2.4</v>
      </c>
      <c r="U202" s="8">
        <v>2.4</v>
      </c>
      <c r="V202" s="9">
        <v>2.4</v>
      </c>
      <c r="W202" s="8">
        <v>2.4</v>
      </c>
      <c r="X202" s="9">
        <v>2.4</v>
      </c>
      <c r="Y202" s="8">
        <v>2.4</v>
      </c>
      <c r="Z202" s="9">
        <v>2.4</v>
      </c>
      <c r="AA202" s="8">
        <v>2.4</v>
      </c>
      <c r="AB202" s="9">
        <v>2.4</v>
      </c>
      <c r="AC202" s="8">
        <v>2.4</v>
      </c>
      <c r="AD202" s="9">
        <v>2.4</v>
      </c>
      <c r="AE202" s="8">
        <v>2.4</v>
      </c>
      <c r="AF202" s="9"/>
      <c r="AG202" s="8">
        <v>2.4</v>
      </c>
      <c r="AH202" s="9"/>
      <c r="AI202" s="8">
        <v>19.560000000000002</v>
      </c>
      <c r="AJ202" s="9"/>
    </row>
    <row r="203" spans="1:36" ht="15" x14ac:dyDescent="0.25">
      <c r="A203" s="1" t="s">
        <v>1035</v>
      </c>
      <c r="B203" s="1" t="s">
        <v>1036</v>
      </c>
      <c r="C203" s="1" t="str">
        <f t="shared" si="4"/>
        <v>F0525-U0525</v>
      </c>
      <c r="D203" s="1">
        <v>138</v>
      </c>
      <c r="E203" s="1" t="s">
        <v>1106</v>
      </c>
      <c r="F203" s="1" t="s">
        <v>1114</v>
      </c>
      <c r="G203" s="1" t="s">
        <v>1200</v>
      </c>
      <c r="H203" s="1" t="s">
        <v>0</v>
      </c>
      <c r="I203" s="1" t="s">
        <v>0</v>
      </c>
      <c r="J203" s="1" t="s">
        <v>1130</v>
      </c>
      <c r="K203" s="2">
        <v>95</v>
      </c>
      <c r="L203" s="2">
        <v>12959</v>
      </c>
      <c r="M203" s="8">
        <v>2.5300000000000002</v>
      </c>
      <c r="N203" s="9">
        <v>3.97</v>
      </c>
      <c r="O203" s="8">
        <v>2.5300000000000002</v>
      </c>
      <c r="P203" s="9">
        <v>2.5300000000000002</v>
      </c>
      <c r="Q203" s="8">
        <v>2.5300000000000002</v>
      </c>
      <c r="R203" s="9">
        <v>2.5300000000000002</v>
      </c>
      <c r="S203" s="8"/>
      <c r="T203" s="9">
        <v>2.5300000000000002</v>
      </c>
      <c r="U203" s="8">
        <v>2.5300000000000002</v>
      </c>
      <c r="V203" s="9">
        <v>2.5300000000000002</v>
      </c>
      <c r="W203" s="8">
        <v>2.5300000000000002</v>
      </c>
      <c r="X203" s="9">
        <v>2.5300000000000002</v>
      </c>
      <c r="Y203" s="8">
        <v>2.5300000000000002</v>
      </c>
      <c r="Z203" s="9">
        <v>2.5300000000000002</v>
      </c>
      <c r="AA203" s="8">
        <v>2.5300000000000002</v>
      </c>
      <c r="AB203" s="9">
        <v>2.5300000000000002</v>
      </c>
      <c r="AC203" s="8">
        <v>2.5300000000000002</v>
      </c>
      <c r="AD203" s="9">
        <v>2.5300000000000002</v>
      </c>
      <c r="AE203" s="8">
        <v>2.5300000000000002</v>
      </c>
      <c r="AF203" s="9"/>
      <c r="AG203" s="8">
        <v>2.5300000000000002</v>
      </c>
      <c r="AH203" s="9"/>
      <c r="AI203" s="8">
        <v>20.61</v>
      </c>
      <c r="AJ203" s="9"/>
    </row>
    <row r="204" spans="1:36" ht="15" x14ac:dyDescent="0.25">
      <c r="A204" s="1" t="s">
        <v>1037</v>
      </c>
      <c r="B204" s="1" t="s">
        <v>152</v>
      </c>
      <c r="C204" s="1" t="str">
        <f t="shared" si="4"/>
        <v>F0526-U0744</v>
      </c>
      <c r="D204" s="1">
        <v>148</v>
      </c>
      <c r="E204" s="1" t="s">
        <v>1106</v>
      </c>
      <c r="F204" s="1" t="s">
        <v>1114</v>
      </c>
      <c r="G204" s="1" t="s">
        <v>1200</v>
      </c>
      <c r="H204" s="1" t="s">
        <v>0</v>
      </c>
      <c r="I204" s="1" t="s">
        <v>0</v>
      </c>
      <c r="J204" s="1" t="s">
        <v>1130</v>
      </c>
      <c r="K204" s="2">
        <v>95</v>
      </c>
      <c r="L204" s="2">
        <v>12959</v>
      </c>
      <c r="M204" s="8">
        <v>2.71</v>
      </c>
      <c r="N204" s="9">
        <v>4.26</v>
      </c>
      <c r="O204" s="8">
        <v>2.71</v>
      </c>
      <c r="P204" s="9">
        <v>2.71</v>
      </c>
      <c r="Q204" s="8">
        <v>2.71</v>
      </c>
      <c r="R204" s="9">
        <v>2.71</v>
      </c>
      <c r="S204" s="8"/>
      <c r="T204" s="9">
        <v>2.71</v>
      </c>
      <c r="U204" s="8">
        <v>2.71</v>
      </c>
      <c r="V204" s="9">
        <v>2.71</v>
      </c>
      <c r="W204" s="8">
        <v>2.71</v>
      </c>
      <c r="X204" s="9">
        <v>2.71</v>
      </c>
      <c r="Y204" s="8">
        <v>2.71</v>
      </c>
      <c r="Z204" s="9">
        <v>2.71</v>
      </c>
      <c r="AA204" s="8">
        <v>2.71</v>
      </c>
      <c r="AB204" s="9">
        <v>2.71</v>
      </c>
      <c r="AC204" s="8">
        <v>2.71</v>
      </c>
      <c r="AD204" s="9">
        <v>2.71</v>
      </c>
      <c r="AE204" s="8">
        <v>2.71</v>
      </c>
      <c r="AF204" s="9"/>
      <c r="AG204" s="8">
        <v>2.71</v>
      </c>
      <c r="AH204" s="9"/>
      <c r="AI204" s="8">
        <v>22.1</v>
      </c>
      <c r="AJ204" s="9"/>
    </row>
    <row r="205" spans="1:36" ht="15" x14ac:dyDescent="0.25">
      <c r="A205" s="1" t="s">
        <v>1038</v>
      </c>
      <c r="B205" s="1" t="s">
        <v>1039</v>
      </c>
      <c r="C205" s="1" t="str">
        <f t="shared" si="4"/>
        <v>F0527-U0527</v>
      </c>
      <c r="D205" s="1">
        <v>131</v>
      </c>
      <c r="E205" s="1" t="s">
        <v>1106</v>
      </c>
      <c r="F205" s="1" t="s">
        <v>1114</v>
      </c>
      <c r="G205" s="1" t="s">
        <v>1200</v>
      </c>
      <c r="H205" s="1" t="s">
        <v>0</v>
      </c>
      <c r="I205" s="1" t="s">
        <v>0</v>
      </c>
      <c r="J205" s="1" t="s">
        <v>1130</v>
      </c>
      <c r="K205" s="2">
        <v>95</v>
      </c>
      <c r="L205" s="2">
        <v>12959</v>
      </c>
      <c r="M205" s="8">
        <v>2.4</v>
      </c>
      <c r="N205" s="9">
        <v>3.77</v>
      </c>
      <c r="O205" s="8">
        <v>2.4</v>
      </c>
      <c r="P205" s="9">
        <v>2.4</v>
      </c>
      <c r="Q205" s="8">
        <v>2.4</v>
      </c>
      <c r="R205" s="9">
        <v>2.4</v>
      </c>
      <c r="S205" s="8"/>
      <c r="T205" s="9">
        <v>2.4</v>
      </c>
      <c r="U205" s="8">
        <v>2.4</v>
      </c>
      <c r="V205" s="9">
        <v>2.4</v>
      </c>
      <c r="W205" s="8">
        <v>2.4</v>
      </c>
      <c r="X205" s="9">
        <v>2.4</v>
      </c>
      <c r="Y205" s="8">
        <v>2.4</v>
      </c>
      <c r="Z205" s="9">
        <v>2.4</v>
      </c>
      <c r="AA205" s="8">
        <v>2.4</v>
      </c>
      <c r="AB205" s="9">
        <v>2.4</v>
      </c>
      <c r="AC205" s="8">
        <v>2.4</v>
      </c>
      <c r="AD205" s="9">
        <v>2.4</v>
      </c>
      <c r="AE205" s="8">
        <v>2.4</v>
      </c>
      <c r="AF205" s="9"/>
      <c r="AG205" s="8">
        <v>2.4</v>
      </c>
      <c r="AH205" s="9"/>
      <c r="AI205" s="8">
        <v>19.560000000000002</v>
      </c>
      <c r="AJ205" s="9"/>
    </row>
    <row r="206" spans="1:36" ht="15" x14ac:dyDescent="0.25">
      <c r="A206" s="1" t="s">
        <v>1040</v>
      </c>
      <c r="B206" s="1" t="s">
        <v>1041</v>
      </c>
      <c r="C206" s="1" t="str">
        <f t="shared" si="4"/>
        <v>F0528-U1035</v>
      </c>
      <c r="D206" s="1">
        <v>138</v>
      </c>
      <c r="E206" s="1" t="s">
        <v>1106</v>
      </c>
      <c r="F206" s="1" t="s">
        <v>1114</v>
      </c>
      <c r="G206" s="1" t="s">
        <v>1200</v>
      </c>
      <c r="H206" s="1" t="s">
        <v>0</v>
      </c>
      <c r="I206" s="1" t="s">
        <v>0</v>
      </c>
      <c r="J206" s="1" t="s">
        <v>1130</v>
      </c>
      <c r="K206" s="2">
        <v>95</v>
      </c>
      <c r="L206" s="2">
        <v>12959</v>
      </c>
      <c r="M206" s="8">
        <v>2.5300000000000002</v>
      </c>
      <c r="N206" s="9">
        <v>3.97</v>
      </c>
      <c r="O206" s="8">
        <v>2.5300000000000002</v>
      </c>
      <c r="P206" s="9">
        <v>2.5300000000000002</v>
      </c>
      <c r="Q206" s="8">
        <v>2.5300000000000002</v>
      </c>
      <c r="R206" s="9">
        <v>2.5300000000000002</v>
      </c>
      <c r="S206" s="8"/>
      <c r="T206" s="9">
        <v>2.5300000000000002</v>
      </c>
      <c r="U206" s="8">
        <v>2.5300000000000002</v>
      </c>
      <c r="V206" s="9">
        <v>2.5300000000000002</v>
      </c>
      <c r="W206" s="8">
        <v>2.5300000000000002</v>
      </c>
      <c r="X206" s="9">
        <v>2.5300000000000002</v>
      </c>
      <c r="Y206" s="8">
        <v>2.5300000000000002</v>
      </c>
      <c r="Z206" s="9">
        <v>2.5300000000000002</v>
      </c>
      <c r="AA206" s="8">
        <v>2.5300000000000002</v>
      </c>
      <c r="AB206" s="9">
        <v>2.5300000000000002</v>
      </c>
      <c r="AC206" s="8">
        <v>2.5300000000000002</v>
      </c>
      <c r="AD206" s="9">
        <v>2.5300000000000002</v>
      </c>
      <c r="AE206" s="8">
        <v>2.5300000000000002</v>
      </c>
      <c r="AF206" s="9"/>
      <c r="AG206" s="8">
        <v>2.5300000000000002</v>
      </c>
      <c r="AH206" s="9"/>
      <c r="AI206" s="8">
        <v>1.81</v>
      </c>
      <c r="AJ206" s="9"/>
    </row>
    <row r="207" spans="1:36" ht="15" x14ac:dyDescent="0.25">
      <c r="A207" s="1" t="s">
        <v>1042</v>
      </c>
      <c r="B207" s="1" t="s">
        <v>1043</v>
      </c>
      <c r="C207" s="1" t="str">
        <f t="shared" si="4"/>
        <v>F0529-U0529</v>
      </c>
      <c r="D207" s="1">
        <v>148</v>
      </c>
      <c r="E207" s="1" t="s">
        <v>1106</v>
      </c>
      <c r="F207" s="1" t="s">
        <v>1114</v>
      </c>
      <c r="G207" s="1" t="s">
        <v>1200</v>
      </c>
      <c r="H207" s="1" t="s">
        <v>0</v>
      </c>
      <c r="I207" s="1" t="s">
        <v>0</v>
      </c>
      <c r="J207" s="1" t="s">
        <v>1130</v>
      </c>
      <c r="K207" s="2">
        <v>95</v>
      </c>
      <c r="L207" s="2">
        <v>12959</v>
      </c>
      <c r="M207" s="8">
        <v>2.71</v>
      </c>
      <c r="N207" s="9">
        <v>4.26</v>
      </c>
      <c r="O207" s="8">
        <v>2.71</v>
      </c>
      <c r="P207" s="9">
        <v>2.71</v>
      </c>
      <c r="Q207" s="8">
        <v>2.71</v>
      </c>
      <c r="R207" s="9">
        <v>2.71</v>
      </c>
      <c r="S207" s="8"/>
      <c r="T207" s="9">
        <v>2.71</v>
      </c>
      <c r="U207" s="8">
        <v>2.71</v>
      </c>
      <c r="V207" s="9">
        <v>2.71</v>
      </c>
      <c r="W207" s="8">
        <v>2.71</v>
      </c>
      <c r="X207" s="9">
        <v>2.71</v>
      </c>
      <c r="Y207" s="8">
        <v>2.71</v>
      </c>
      <c r="Z207" s="9">
        <v>2.71</v>
      </c>
      <c r="AA207" s="8">
        <v>2.71</v>
      </c>
      <c r="AB207" s="9">
        <v>2.71</v>
      </c>
      <c r="AC207" s="8">
        <v>2.71</v>
      </c>
      <c r="AD207" s="9">
        <v>2.71</v>
      </c>
      <c r="AE207" s="8">
        <v>2.71</v>
      </c>
      <c r="AF207" s="9"/>
      <c r="AG207" s="8">
        <v>2.71</v>
      </c>
      <c r="AH207" s="9"/>
      <c r="AI207" s="8">
        <v>22.1</v>
      </c>
      <c r="AJ207" s="9"/>
    </row>
    <row r="208" spans="1:36" ht="15" x14ac:dyDescent="0.25">
      <c r="A208" s="1" t="s">
        <v>1044</v>
      </c>
      <c r="B208" s="1" t="s">
        <v>1045</v>
      </c>
      <c r="C208" s="1" t="str">
        <f t="shared" si="4"/>
        <v>F0530-U0530</v>
      </c>
      <c r="D208" s="1">
        <v>131</v>
      </c>
      <c r="E208" s="1" t="s">
        <v>1106</v>
      </c>
      <c r="F208" s="1" t="s">
        <v>1114</v>
      </c>
      <c r="G208" s="1" t="s">
        <v>1200</v>
      </c>
      <c r="H208" s="1" t="s">
        <v>0</v>
      </c>
      <c r="I208" s="1" t="s">
        <v>0</v>
      </c>
      <c r="J208" s="1" t="s">
        <v>1130</v>
      </c>
      <c r="K208" s="2">
        <v>95</v>
      </c>
      <c r="L208" s="2">
        <v>12959</v>
      </c>
      <c r="M208" s="8">
        <v>2.4</v>
      </c>
      <c r="N208" s="9">
        <v>3.77</v>
      </c>
      <c r="O208" s="8">
        <v>2.4</v>
      </c>
      <c r="P208" s="9">
        <v>2.4</v>
      </c>
      <c r="Q208" s="8">
        <v>2.4</v>
      </c>
      <c r="R208" s="9">
        <v>2.4</v>
      </c>
      <c r="S208" s="8"/>
      <c r="T208" s="9">
        <v>2.4</v>
      </c>
      <c r="U208" s="8">
        <v>2.4</v>
      </c>
      <c r="V208" s="9">
        <v>2.4</v>
      </c>
      <c r="W208" s="8">
        <v>2.4</v>
      </c>
      <c r="X208" s="9">
        <v>2.4</v>
      </c>
      <c r="Y208" s="8">
        <v>2.4</v>
      </c>
      <c r="Z208" s="9">
        <v>2.4</v>
      </c>
      <c r="AA208" s="8">
        <v>2.4</v>
      </c>
      <c r="AB208" s="9">
        <v>2</v>
      </c>
      <c r="AC208" s="8">
        <v>2.4</v>
      </c>
      <c r="AD208" s="9">
        <v>2.4</v>
      </c>
      <c r="AE208" s="8">
        <v>2.4</v>
      </c>
      <c r="AF208" s="9"/>
      <c r="AG208" s="8">
        <v>2.4</v>
      </c>
      <c r="AH208" s="9"/>
      <c r="AI208" s="8">
        <v>19.560000000000002</v>
      </c>
      <c r="AJ208" s="9"/>
    </row>
    <row r="209" spans="1:36" ht="15" x14ac:dyDescent="0.25">
      <c r="A209" s="1" t="s">
        <v>1046</v>
      </c>
      <c r="B209" s="1" t="s">
        <v>1047</v>
      </c>
      <c r="C209" s="1" t="str">
        <f t="shared" si="4"/>
        <v>F0531-U0531</v>
      </c>
      <c r="D209" s="1">
        <v>138</v>
      </c>
      <c r="E209" s="1" t="s">
        <v>1106</v>
      </c>
      <c r="F209" s="1" t="s">
        <v>1114</v>
      </c>
      <c r="G209" s="1" t="s">
        <v>1200</v>
      </c>
      <c r="H209" s="1" t="s">
        <v>0</v>
      </c>
      <c r="I209" s="1" t="s">
        <v>0</v>
      </c>
      <c r="J209" s="1" t="s">
        <v>1130</v>
      </c>
      <c r="K209" s="2">
        <v>95</v>
      </c>
      <c r="L209" s="2">
        <v>12959</v>
      </c>
      <c r="M209" s="8">
        <v>2.5300000000000002</v>
      </c>
      <c r="N209" s="9">
        <v>3.97</v>
      </c>
      <c r="O209" s="8">
        <v>2.5300000000000002</v>
      </c>
      <c r="P209" s="9">
        <v>2.5300000000000002</v>
      </c>
      <c r="Q209" s="8">
        <v>2.5300000000000002</v>
      </c>
      <c r="R209" s="9">
        <v>2.5300000000000002</v>
      </c>
      <c r="S209" s="8"/>
      <c r="T209" s="9">
        <v>2.5300000000000002</v>
      </c>
      <c r="U209" s="8">
        <v>2.5300000000000002</v>
      </c>
      <c r="V209" s="9">
        <v>2.5300000000000002</v>
      </c>
      <c r="W209" s="8">
        <v>2.5300000000000002</v>
      </c>
      <c r="X209" s="9">
        <v>2.5300000000000002</v>
      </c>
      <c r="Y209" s="8">
        <v>2.5300000000000002</v>
      </c>
      <c r="Z209" s="9">
        <v>2.5300000000000002</v>
      </c>
      <c r="AA209" s="8">
        <v>2.5300000000000002</v>
      </c>
      <c r="AB209" s="9">
        <v>2.5300000000000002</v>
      </c>
      <c r="AC209" s="8">
        <v>2.5300000000000002</v>
      </c>
      <c r="AD209" s="9">
        <v>2.5300000000000002</v>
      </c>
      <c r="AE209" s="8">
        <v>2.5300000000000002</v>
      </c>
      <c r="AF209" s="9"/>
      <c r="AG209" s="8">
        <v>2.5300000000000002</v>
      </c>
      <c r="AH209" s="9"/>
      <c r="AI209" s="8">
        <v>20.61</v>
      </c>
      <c r="AJ209" s="9"/>
    </row>
    <row r="210" spans="1:36" ht="15" x14ac:dyDescent="0.25">
      <c r="A210" s="1" t="s">
        <v>1049</v>
      </c>
      <c r="B210" s="1" t="s">
        <v>1050</v>
      </c>
      <c r="C210" s="1" t="str">
        <f t="shared" si="4"/>
        <v>F0532-U0532</v>
      </c>
      <c r="D210" s="1">
        <v>0</v>
      </c>
      <c r="E210" s="1" t="s">
        <v>1106</v>
      </c>
      <c r="F210" s="1" t="s">
        <v>1114</v>
      </c>
      <c r="G210" s="1" t="s">
        <v>1200</v>
      </c>
      <c r="H210" s="1" t="s">
        <v>0</v>
      </c>
      <c r="I210" s="1" t="s">
        <v>0</v>
      </c>
      <c r="J210" s="1" t="s">
        <v>1130</v>
      </c>
      <c r="K210" s="2">
        <v>95</v>
      </c>
      <c r="L210" s="2">
        <v>12959</v>
      </c>
      <c r="M210" s="8">
        <v>0</v>
      </c>
      <c r="N210" s="9">
        <v>0</v>
      </c>
      <c r="O210" s="8">
        <v>0</v>
      </c>
      <c r="P210" s="9">
        <v>0</v>
      </c>
      <c r="Q210" s="8">
        <v>0</v>
      </c>
      <c r="R210" s="9">
        <v>0</v>
      </c>
      <c r="S210" s="8"/>
      <c r="T210" s="9">
        <v>0</v>
      </c>
      <c r="U210" s="8">
        <v>0</v>
      </c>
      <c r="V210" s="9">
        <v>0</v>
      </c>
      <c r="W210" s="8">
        <v>0</v>
      </c>
      <c r="X210" s="9">
        <v>0</v>
      </c>
      <c r="Y210" s="8">
        <v>0</v>
      </c>
      <c r="Z210" s="9">
        <v>0</v>
      </c>
      <c r="AA210" s="8">
        <v>0</v>
      </c>
      <c r="AB210" s="9">
        <v>0</v>
      </c>
      <c r="AC210" s="8">
        <v>0</v>
      </c>
      <c r="AD210" s="9">
        <v>0</v>
      </c>
      <c r="AE210" s="8">
        <v>0</v>
      </c>
      <c r="AF210" s="9"/>
      <c r="AG210" s="8">
        <v>0</v>
      </c>
      <c r="AH210" s="9"/>
      <c r="AI210" s="8">
        <v>0</v>
      </c>
      <c r="AJ210" s="9"/>
    </row>
    <row r="211" spans="1:36" ht="15" x14ac:dyDescent="0.25">
      <c r="A211" s="1" t="s">
        <v>1048</v>
      </c>
      <c r="B211" s="1" t="s">
        <v>1020</v>
      </c>
      <c r="C211" s="1" t="str">
        <f t="shared" si="4"/>
        <v>F0519-U0849</v>
      </c>
      <c r="D211" s="1">
        <v>353</v>
      </c>
      <c r="E211" s="1" t="s">
        <v>1106</v>
      </c>
      <c r="F211" s="1" t="s">
        <v>1114</v>
      </c>
      <c r="G211" s="1" t="s">
        <v>1200</v>
      </c>
      <c r="H211" s="1" t="s">
        <v>0</v>
      </c>
      <c r="I211" s="1" t="s">
        <v>0</v>
      </c>
      <c r="J211" s="1" t="s">
        <v>1130</v>
      </c>
      <c r="K211" s="2">
        <v>95</v>
      </c>
      <c r="L211" s="2">
        <v>12959</v>
      </c>
      <c r="M211" s="8">
        <v>6.4700000000000006</v>
      </c>
      <c r="N211" s="9">
        <v>10.16</v>
      </c>
      <c r="O211" s="8">
        <v>6.4700000000000006</v>
      </c>
      <c r="P211" s="9">
        <v>6.4700000000000006</v>
      </c>
      <c r="Q211" s="8">
        <v>6.4700000000000006</v>
      </c>
      <c r="R211" s="9">
        <v>6.4700000000000006</v>
      </c>
      <c r="S211" s="8"/>
      <c r="T211" s="9">
        <v>6.4700000000000006</v>
      </c>
      <c r="U211" s="8">
        <v>6.4700000000000006</v>
      </c>
      <c r="V211" s="9">
        <v>6.4700000000000006</v>
      </c>
      <c r="W211" s="8">
        <v>6.4700000000000006</v>
      </c>
      <c r="X211" s="9">
        <v>6.4700000000000006</v>
      </c>
      <c r="Y211" s="8">
        <v>6.4700000000000006</v>
      </c>
      <c r="Z211" s="9">
        <v>6.4700000000000006</v>
      </c>
      <c r="AA211" s="8">
        <v>6.4700000000000006</v>
      </c>
      <c r="AB211" s="9">
        <v>6.4700000000000006</v>
      </c>
      <c r="AC211" s="8">
        <v>6.4700000000000006</v>
      </c>
      <c r="AD211" s="9">
        <v>6.4700000000000006</v>
      </c>
      <c r="AE211" s="8">
        <v>6.4700000000000006</v>
      </c>
      <c r="AF211" s="9"/>
      <c r="AG211" s="8">
        <v>6.4700000000000006</v>
      </c>
      <c r="AH211" s="9"/>
      <c r="AI211" s="8">
        <v>52.720000000000006</v>
      </c>
      <c r="AJ211" s="9"/>
    </row>
    <row r="212" spans="1:36" ht="15" x14ac:dyDescent="0.25">
      <c r="A212" s="1" t="s">
        <v>1051</v>
      </c>
      <c r="B212" s="1" t="s">
        <v>1052</v>
      </c>
      <c r="C212" s="1" t="str">
        <f t="shared" si="4"/>
        <v>F0533-U0533</v>
      </c>
      <c r="D212" s="1">
        <v>139</v>
      </c>
      <c r="E212" s="1" t="s">
        <v>1106</v>
      </c>
      <c r="F212" s="1" t="s">
        <v>1114</v>
      </c>
      <c r="G212" s="1" t="s">
        <v>1200</v>
      </c>
      <c r="H212" s="1" t="s">
        <v>0</v>
      </c>
      <c r="I212" s="1" t="s">
        <v>0</v>
      </c>
      <c r="J212" s="1" t="s">
        <v>1130</v>
      </c>
      <c r="K212" s="2">
        <v>95</v>
      </c>
      <c r="L212" s="2">
        <v>12959</v>
      </c>
      <c r="M212" s="8">
        <v>2.5500000000000003</v>
      </c>
      <c r="N212" s="9">
        <v>4</v>
      </c>
      <c r="O212" s="8">
        <v>2.5500000000000003</v>
      </c>
      <c r="P212" s="9">
        <v>2.5500000000000003</v>
      </c>
      <c r="Q212" s="8">
        <v>2.5500000000000003</v>
      </c>
      <c r="R212" s="9">
        <v>2.5500000000000003</v>
      </c>
      <c r="S212" s="8"/>
      <c r="T212" s="9">
        <v>2.5500000000000003</v>
      </c>
      <c r="U212" s="8">
        <v>2.5500000000000003</v>
      </c>
      <c r="V212" s="9">
        <v>2.5500000000000003</v>
      </c>
      <c r="W212" s="8">
        <v>2.5500000000000003</v>
      </c>
      <c r="X212" s="9">
        <v>2.5500000000000003</v>
      </c>
      <c r="Y212" s="8">
        <v>2.5500000000000003</v>
      </c>
      <c r="Z212" s="9">
        <v>2.5500000000000003</v>
      </c>
      <c r="AA212" s="8">
        <v>2.5500000000000003</v>
      </c>
      <c r="AB212" s="9">
        <v>2.5500000000000003</v>
      </c>
      <c r="AC212" s="8">
        <v>2.5500000000000003</v>
      </c>
      <c r="AD212" s="9">
        <v>2.5500000000000003</v>
      </c>
      <c r="AE212" s="8">
        <v>2.5500000000000003</v>
      </c>
      <c r="AF212" s="9"/>
      <c r="AG212" s="8">
        <v>2.5500000000000003</v>
      </c>
      <c r="AH212" s="9"/>
      <c r="AI212" s="8">
        <v>20.76</v>
      </c>
      <c r="AJ212" s="9"/>
    </row>
    <row r="213" spans="1:36" ht="15" x14ac:dyDescent="0.25">
      <c r="A213" s="1" t="s">
        <v>1053</v>
      </c>
      <c r="B213" s="1" t="s">
        <v>1054</v>
      </c>
      <c r="C213" s="1" t="str">
        <f t="shared" si="4"/>
        <v>F0534-U0534</v>
      </c>
      <c r="D213" s="1">
        <v>131</v>
      </c>
      <c r="E213" s="1" t="s">
        <v>1106</v>
      </c>
      <c r="F213" s="1" t="s">
        <v>1114</v>
      </c>
      <c r="G213" s="1" t="s">
        <v>1200</v>
      </c>
      <c r="H213" s="1" t="s">
        <v>0</v>
      </c>
      <c r="I213" s="1" t="s">
        <v>0</v>
      </c>
      <c r="J213" s="1" t="s">
        <v>1130</v>
      </c>
      <c r="K213" s="2">
        <v>95</v>
      </c>
      <c r="L213" s="2">
        <v>12959</v>
      </c>
      <c r="M213" s="8">
        <v>2.4</v>
      </c>
      <c r="N213" s="9">
        <v>3.77</v>
      </c>
      <c r="O213" s="8">
        <v>2.4</v>
      </c>
      <c r="P213" s="9">
        <v>2.4</v>
      </c>
      <c r="Q213" s="8">
        <v>2.4</v>
      </c>
      <c r="R213" s="9">
        <v>2.4</v>
      </c>
      <c r="S213" s="8"/>
      <c r="T213" s="9">
        <v>2.4</v>
      </c>
      <c r="U213" s="8">
        <v>2.4</v>
      </c>
      <c r="V213" s="9">
        <v>2.4</v>
      </c>
      <c r="W213" s="8">
        <v>2.4</v>
      </c>
      <c r="X213" s="9">
        <v>2.4</v>
      </c>
      <c r="Y213" s="8">
        <v>2.4</v>
      </c>
      <c r="Z213" s="9">
        <v>2.4</v>
      </c>
      <c r="AA213" s="8">
        <v>2.4</v>
      </c>
      <c r="AB213" s="9">
        <v>2.4</v>
      </c>
      <c r="AC213" s="8">
        <v>2.4</v>
      </c>
      <c r="AD213" s="9">
        <v>2.4</v>
      </c>
      <c r="AE213" s="8">
        <v>2.4</v>
      </c>
      <c r="AF213" s="9"/>
      <c r="AG213" s="8">
        <v>2.4</v>
      </c>
      <c r="AH213" s="9"/>
      <c r="AI213" s="8">
        <v>19.560000000000002</v>
      </c>
      <c r="AJ213" s="9"/>
    </row>
    <row r="214" spans="1:36" ht="15" x14ac:dyDescent="0.25">
      <c r="A214" s="1" t="s">
        <v>1055</v>
      </c>
      <c r="B214" s="1" t="s">
        <v>1056</v>
      </c>
      <c r="C214" s="1" t="str">
        <f t="shared" si="4"/>
        <v>F0535-U0535</v>
      </c>
      <c r="D214" s="1">
        <v>162</v>
      </c>
      <c r="E214" s="1" t="s">
        <v>1106</v>
      </c>
      <c r="F214" s="1" t="s">
        <v>1114</v>
      </c>
      <c r="G214" s="1" t="s">
        <v>1200</v>
      </c>
      <c r="H214" s="1" t="s">
        <v>0</v>
      </c>
      <c r="I214" s="1" t="s">
        <v>0</v>
      </c>
      <c r="J214" s="1" t="s">
        <v>1130</v>
      </c>
      <c r="K214" s="2">
        <v>95</v>
      </c>
      <c r="L214" s="2">
        <v>12959</v>
      </c>
      <c r="M214" s="8">
        <v>2.97</v>
      </c>
      <c r="N214" s="9">
        <v>4.66</v>
      </c>
      <c r="O214" s="8">
        <v>2.97</v>
      </c>
      <c r="P214" s="9">
        <v>2.97</v>
      </c>
      <c r="Q214" s="8">
        <v>2.97</v>
      </c>
      <c r="R214" s="9">
        <v>2.97</v>
      </c>
      <c r="S214" s="8"/>
      <c r="T214" s="9">
        <v>2.97</v>
      </c>
      <c r="U214" s="8">
        <v>2.97</v>
      </c>
      <c r="V214" s="9">
        <v>2.97</v>
      </c>
      <c r="W214" s="8">
        <v>2.97</v>
      </c>
      <c r="X214" s="9">
        <v>2.97</v>
      </c>
      <c r="Y214" s="8">
        <v>2.97</v>
      </c>
      <c r="Z214" s="9">
        <v>2.97</v>
      </c>
      <c r="AA214" s="8">
        <v>2.97</v>
      </c>
      <c r="AB214" s="9">
        <v>2.97</v>
      </c>
      <c r="AC214" s="8">
        <v>2.97</v>
      </c>
      <c r="AD214" s="9">
        <v>2.97</v>
      </c>
      <c r="AE214" s="8">
        <v>2.97</v>
      </c>
      <c r="AF214" s="9"/>
      <c r="AG214" s="8">
        <v>2.97</v>
      </c>
      <c r="AH214" s="9"/>
      <c r="AI214" s="8">
        <v>24.19</v>
      </c>
      <c r="AJ214" s="9"/>
    </row>
    <row r="215" spans="1:36" ht="15" x14ac:dyDescent="0.25">
      <c r="A215" s="1" t="s">
        <v>1057</v>
      </c>
      <c r="B215" s="1" t="s">
        <v>1058</v>
      </c>
      <c r="C215" s="1" t="str">
        <f t="shared" si="4"/>
        <v>F0536-U0930</v>
      </c>
      <c r="D215" s="1">
        <v>139</v>
      </c>
      <c r="E215" s="1" t="s">
        <v>1106</v>
      </c>
      <c r="F215" s="1" t="s">
        <v>1114</v>
      </c>
      <c r="G215" s="1" t="s">
        <v>1200</v>
      </c>
      <c r="H215" s="1" t="s">
        <v>0</v>
      </c>
      <c r="I215" s="1" t="s">
        <v>0</v>
      </c>
      <c r="J215" s="1" t="s">
        <v>1130</v>
      </c>
      <c r="K215" s="2">
        <v>95</v>
      </c>
      <c r="L215" s="2">
        <v>12959</v>
      </c>
      <c r="M215" s="8">
        <v>2.5500000000000003</v>
      </c>
      <c r="N215" s="9">
        <v>4</v>
      </c>
      <c r="O215" s="8">
        <v>2.5500000000000003</v>
      </c>
      <c r="P215" s="9">
        <v>2.5500000000000003</v>
      </c>
      <c r="Q215" s="8">
        <v>2.5500000000000003</v>
      </c>
      <c r="R215" s="9">
        <v>2.5500000000000003</v>
      </c>
      <c r="S215" s="8"/>
      <c r="T215" s="9">
        <v>2.5500000000000003</v>
      </c>
      <c r="U215" s="8">
        <v>2.5500000000000003</v>
      </c>
      <c r="V215" s="9">
        <v>2.5500000000000003</v>
      </c>
      <c r="W215" s="8">
        <v>2.5500000000000003</v>
      </c>
      <c r="X215" s="9">
        <v>2.5500000000000003</v>
      </c>
      <c r="Y215" s="8">
        <v>2.5500000000000003</v>
      </c>
      <c r="Z215" s="9">
        <v>2.5500000000000003</v>
      </c>
      <c r="AA215" s="8">
        <v>2.5500000000000003</v>
      </c>
      <c r="AB215" s="9">
        <v>2.5500000000000003</v>
      </c>
      <c r="AC215" s="8">
        <v>2.5500000000000003</v>
      </c>
      <c r="AD215" s="9">
        <v>2.5500000000000003</v>
      </c>
      <c r="AE215" s="8">
        <v>2.5500000000000003</v>
      </c>
      <c r="AF215" s="9"/>
      <c r="AG215" s="8">
        <v>2.5500000000000003</v>
      </c>
      <c r="AH215" s="9"/>
      <c r="AI215" s="8">
        <v>20.76</v>
      </c>
      <c r="AJ215" s="9"/>
    </row>
    <row r="216" spans="1:36" ht="15" x14ac:dyDescent="0.25">
      <c r="A216" s="1" t="s">
        <v>1059</v>
      </c>
      <c r="B216" s="1" t="s">
        <v>1060</v>
      </c>
      <c r="C216" s="1" t="str">
        <f t="shared" si="4"/>
        <v>F0537-U0537</v>
      </c>
      <c r="D216" s="1">
        <v>131</v>
      </c>
      <c r="E216" s="1" t="s">
        <v>1106</v>
      </c>
      <c r="F216" s="1" t="s">
        <v>1114</v>
      </c>
      <c r="G216" s="1" t="s">
        <v>1200</v>
      </c>
      <c r="H216" s="1" t="s">
        <v>0</v>
      </c>
      <c r="I216" s="1" t="s">
        <v>0</v>
      </c>
      <c r="J216" s="1" t="s">
        <v>1130</v>
      </c>
      <c r="K216" s="2">
        <v>95</v>
      </c>
      <c r="L216" s="2">
        <v>12959</v>
      </c>
      <c r="M216" s="8">
        <v>2.4</v>
      </c>
      <c r="N216" s="9">
        <v>3.77</v>
      </c>
      <c r="O216" s="8">
        <v>2.4</v>
      </c>
      <c r="P216" s="9">
        <v>2.4</v>
      </c>
      <c r="Q216" s="8">
        <v>2.4</v>
      </c>
      <c r="R216" s="9">
        <v>2.4</v>
      </c>
      <c r="S216" s="8"/>
      <c r="T216" s="9">
        <v>2.4</v>
      </c>
      <c r="U216" s="8">
        <v>2.4</v>
      </c>
      <c r="V216" s="9">
        <v>2.4</v>
      </c>
      <c r="W216" s="8">
        <v>2.4</v>
      </c>
      <c r="X216" s="9">
        <v>2.4</v>
      </c>
      <c r="Y216" s="8">
        <v>2.4</v>
      </c>
      <c r="Z216" s="9">
        <v>2.4</v>
      </c>
      <c r="AA216" s="8">
        <v>2.4</v>
      </c>
      <c r="AB216" s="9">
        <v>2.4</v>
      </c>
      <c r="AC216" s="8">
        <v>2.4</v>
      </c>
      <c r="AD216" s="9">
        <v>2.4</v>
      </c>
      <c r="AE216" s="8">
        <v>2.4</v>
      </c>
      <c r="AF216" s="9"/>
      <c r="AG216" s="8">
        <v>2.4</v>
      </c>
      <c r="AH216" s="9"/>
      <c r="AI216" s="8">
        <v>19.560000000000002</v>
      </c>
      <c r="AJ216" s="9"/>
    </row>
    <row r="217" spans="1:36" ht="15" x14ac:dyDescent="0.25">
      <c r="A217" s="1" t="s">
        <v>1061</v>
      </c>
      <c r="B217" s="1" t="s">
        <v>1062</v>
      </c>
      <c r="C217" s="1" t="str">
        <f t="shared" si="4"/>
        <v>F0538-U0538</v>
      </c>
      <c r="D217" s="1">
        <v>162</v>
      </c>
      <c r="E217" s="1" t="s">
        <v>1106</v>
      </c>
      <c r="F217" s="1" t="s">
        <v>1114</v>
      </c>
      <c r="G217" s="1" t="s">
        <v>1200</v>
      </c>
      <c r="H217" s="1" t="s">
        <v>0</v>
      </c>
      <c r="I217" s="1" t="s">
        <v>0</v>
      </c>
      <c r="J217" s="1" t="s">
        <v>1130</v>
      </c>
      <c r="K217" s="2">
        <v>95</v>
      </c>
      <c r="L217" s="2">
        <v>12959</v>
      </c>
      <c r="M217" s="8">
        <v>2.97</v>
      </c>
      <c r="N217" s="9">
        <v>4.66</v>
      </c>
      <c r="O217" s="8">
        <v>2.97</v>
      </c>
      <c r="P217" s="9">
        <v>2.97</v>
      </c>
      <c r="Q217" s="8">
        <v>2.97</v>
      </c>
      <c r="R217" s="9">
        <v>2.97</v>
      </c>
      <c r="S217" s="8"/>
      <c r="T217" s="9">
        <v>2.97</v>
      </c>
      <c r="U217" s="8">
        <v>2.97</v>
      </c>
      <c r="V217" s="9">
        <v>2.97</v>
      </c>
      <c r="W217" s="8">
        <v>2.97</v>
      </c>
      <c r="X217" s="9">
        <v>2.97</v>
      </c>
      <c r="Y217" s="8">
        <v>2.97</v>
      </c>
      <c r="Z217" s="9">
        <v>2.97</v>
      </c>
      <c r="AA217" s="8">
        <v>2.97</v>
      </c>
      <c r="AB217" s="9">
        <v>2.97</v>
      </c>
      <c r="AC217" s="8">
        <v>2.97</v>
      </c>
      <c r="AD217" s="9">
        <v>2.97</v>
      </c>
      <c r="AE217" s="8">
        <v>2.97</v>
      </c>
      <c r="AF217" s="9"/>
      <c r="AG217" s="8">
        <v>2.97</v>
      </c>
      <c r="AH217" s="9"/>
      <c r="AI217" s="8">
        <v>24.19</v>
      </c>
      <c r="AJ217" s="9"/>
    </row>
    <row r="218" spans="1:36" ht="15" x14ac:dyDescent="0.25">
      <c r="A218" s="1" t="s">
        <v>1063</v>
      </c>
      <c r="B218" s="1" t="s">
        <v>1064</v>
      </c>
      <c r="C218" s="1" t="str">
        <f t="shared" si="4"/>
        <v>F0539-U0539</v>
      </c>
      <c r="D218" s="1">
        <v>139</v>
      </c>
      <c r="E218" s="1" t="s">
        <v>1106</v>
      </c>
      <c r="F218" s="1" t="s">
        <v>1114</v>
      </c>
      <c r="G218" s="1" t="s">
        <v>1200</v>
      </c>
      <c r="H218" s="1" t="s">
        <v>0</v>
      </c>
      <c r="I218" s="1" t="s">
        <v>0</v>
      </c>
      <c r="J218" s="1" t="s">
        <v>1130</v>
      </c>
      <c r="K218" s="2">
        <v>95</v>
      </c>
      <c r="L218" s="2">
        <v>12959</v>
      </c>
      <c r="M218" s="8">
        <v>2.5500000000000003</v>
      </c>
      <c r="N218" s="9">
        <v>4</v>
      </c>
      <c r="O218" s="8">
        <v>2.5500000000000003</v>
      </c>
      <c r="P218" s="9">
        <v>2.5500000000000003</v>
      </c>
      <c r="Q218" s="8">
        <v>2.5500000000000003</v>
      </c>
      <c r="R218" s="9">
        <v>2.5500000000000003</v>
      </c>
      <c r="S218" s="8"/>
      <c r="T218" s="9">
        <v>2.5500000000000003</v>
      </c>
      <c r="U218" s="8">
        <v>2.5500000000000003</v>
      </c>
      <c r="V218" s="9">
        <v>2.5500000000000003</v>
      </c>
      <c r="W218" s="8">
        <v>2.5500000000000003</v>
      </c>
      <c r="X218" s="9">
        <v>2.5500000000000003</v>
      </c>
      <c r="Y218" s="8">
        <v>2.5500000000000003</v>
      </c>
      <c r="Z218" s="9">
        <v>2.5500000000000003</v>
      </c>
      <c r="AA218" s="8">
        <v>2.5500000000000003</v>
      </c>
      <c r="AB218" s="9">
        <v>2.5500000000000003</v>
      </c>
      <c r="AC218" s="8">
        <v>2.5500000000000003</v>
      </c>
      <c r="AD218" s="9">
        <v>2.5500000000000003</v>
      </c>
      <c r="AE218" s="8">
        <v>2.5500000000000003</v>
      </c>
      <c r="AF218" s="9"/>
      <c r="AG218" s="8">
        <v>2.5500000000000003</v>
      </c>
      <c r="AH218" s="9"/>
      <c r="AI218" s="8">
        <v>20.76</v>
      </c>
      <c r="AJ218" s="9"/>
    </row>
    <row r="219" spans="1:36" ht="15" x14ac:dyDescent="0.25">
      <c r="A219" s="1" t="s">
        <v>1065</v>
      </c>
      <c r="B219" s="1" t="s">
        <v>1066</v>
      </c>
      <c r="C219" s="1" t="str">
        <f t="shared" si="4"/>
        <v>F0540-U0984</v>
      </c>
      <c r="D219" s="1">
        <v>131</v>
      </c>
      <c r="E219" s="1" t="s">
        <v>1106</v>
      </c>
      <c r="F219" s="1" t="s">
        <v>1114</v>
      </c>
      <c r="G219" s="1" t="s">
        <v>1200</v>
      </c>
      <c r="H219" s="1" t="s">
        <v>0</v>
      </c>
      <c r="I219" s="1" t="s">
        <v>0</v>
      </c>
      <c r="J219" s="1" t="s">
        <v>1130</v>
      </c>
      <c r="K219" s="2">
        <v>95</v>
      </c>
      <c r="L219" s="2">
        <v>12959</v>
      </c>
      <c r="M219" s="8">
        <v>2.4</v>
      </c>
      <c r="N219" s="9">
        <v>3.77</v>
      </c>
      <c r="O219" s="8">
        <v>2.4</v>
      </c>
      <c r="P219" s="9">
        <v>2.4</v>
      </c>
      <c r="Q219" s="8">
        <v>2.4</v>
      </c>
      <c r="R219" s="9">
        <v>2.4</v>
      </c>
      <c r="S219" s="8"/>
      <c r="T219" s="9">
        <v>2.4</v>
      </c>
      <c r="U219" s="8">
        <v>2.4</v>
      </c>
      <c r="V219" s="9">
        <v>2.4</v>
      </c>
      <c r="W219" s="8">
        <v>2.4</v>
      </c>
      <c r="X219" s="9">
        <v>2.4</v>
      </c>
      <c r="Y219" s="8">
        <v>2.4</v>
      </c>
      <c r="Z219" s="9">
        <v>2.4</v>
      </c>
      <c r="AA219" s="8">
        <v>2.4</v>
      </c>
      <c r="AB219" s="9">
        <v>2.4</v>
      </c>
      <c r="AC219" s="8">
        <v>2.4</v>
      </c>
      <c r="AD219" s="9">
        <v>2.4</v>
      </c>
      <c r="AE219" s="8">
        <v>2.4</v>
      </c>
      <c r="AF219" s="9"/>
      <c r="AG219" s="8">
        <v>2.4</v>
      </c>
      <c r="AH219" s="9"/>
      <c r="AI219" s="8">
        <v>19.560000000000002</v>
      </c>
      <c r="AJ219" s="9"/>
    </row>
    <row r="220" spans="1:36" ht="15" x14ac:dyDescent="0.25">
      <c r="A220" s="1" t="s">
        <v>1067</v>
      </c>
      <c r="B220" s="1" t="s">
        <v>1068</v>
      </c>
      <c r="C220" s="1" t="str">
        <f t="shared" si="4"/>
        <v>F0541-U0944</v>
      </c>
      <c r="D220" s="1">
        <v>162</v>
      </c>
      <c r="E220" s="1" t="s">
        <v>1106</v>
      </c>
      <c r="F220" s="1" t="s">
        <v>1114</v>
      </c>
      <c r="G220" s="1" t="s">
        <v>1200</v>
      </c>
      <c r="H220" s="1" t="s">
        <v>0</v>
      </c>
      <c r="I220" s="1" t="s">
        <v>0</v>
      </c>
      <c r="J220" s="1" t="s">
        <v>1130</v>
      </c>
      <c r="K220" s="2">
        <v>95</v>
      </c>
      <c r="L220" s="2">
        <v>12959</v>
      </c>
      <c r="M220" s="8">
        <v>2.97</v>
      </c>
      <c r="N220" s="9">
        <v>4.66</v>
      </c>
      <c r="O220" s="8">
        <v>2.97</v>
      </c>
      <c r="P220" s="9">
        <v>2.97</v>
      </c>
      <c r="Q220" s="8">
        <v>2.97</v>
      </c>
      <c r="R220" s="9">
        <v>2.97</v>
      </c>
      <c r="S220" s="8"/>
      <c r="T220" s="9">
        <v>2.97</v>
      </c>
      <c r="U220" s="8">
        <v>2.97</v>
      </c>
      <c r="V220" s="9">
        <v>2.97</v>
      </c>
      <c r="W220" s="8">
        <v>2.97</v>
      </c>
      <c r="X220" s="9">
        <v>2.97</v>
      </c>
      <c r="Y220" s="8">
        <v>2.97</v>
      </c>
      <c r="Z220" s="9">
        <v>2.97</v>
      </c>
      <c r="AA220" s="8">
        <v>2.97</v>
      </c>
      <c r="AB220" s="9">
        <v>2.97</v>
      </c>
      <c r="AC220" s="8">
        <v>2.97</v>
      </c>
      <c r="AD220" s="9">
        <v>2.97</v>
      </c>
      <c r="AE220" s="8">
        <v>2.97</v>
      </c>
      <c r="AF220" s="9"/>
      <c r="AG220" s="8">
        <v>2.97</v>
      </c>
      <c r="AH220" s="9"/>
      <c r="AI220" s="8">
        <v>24.19</v>
      </c>
      <c r="AJ220" s="9"/>
    </row>
    <row r="221" spans="1:36" ht="15" x14ac:dyDescent="0.25">
      <c r="A221" s="1" t="s">
        <v>1069</v>
      </c>
      <c r="B221" s="1" t="s">
        <v>1070</v>
      </c>
      <c r="C221" s="1" t="str">
        <f t="shared" si="4"/>
        <v>F0542-U0542</v>
      </c>
      <c r="D221" s="1">
        <v>139</v>
      </c>
      <c r="E221" s="1" t="s">
        <v>1106</v>
      </c>
      <c r="F221" s="1" t="s">
        <v>1114</v>
      </c>
      <c r="G221" s="1" t="s">
        <v>1200</v>
      </c>
      <c r="H221" s="1" t="s">
        <v>0</v>
      </c>
      <c r="I221" s="1" t="s">
        <v>0</v>
      </c>
      <c r="J221" s="1" t="s">
        <v>1130</v>
      </c>
      <c r="K221" s="2">
        <v>95</v>
      </c>
      <c r="L221" s="2">
        <v>12959</v>
      </c>
      <c r="M221" s="8">
        <v>2.5500000000000003</v>
      </c>
      <c r="N221" s="9">
        <v>4</v>
      </c>
      <c r="O221" s="8">
        <v>2.5500000000000003</v>
      </c>
      <c r="P221" s="9">
        <v>2.5500000000000003</v>
      </c>
      <c r="Q221" s="8">
        <v>2.5500000000000003</v>
      </c>
      <c r="R221" s="9">
        <v>2.5500000000000003</v>
      </c>
      <c r="S221" s="8"/>
      <c r="T221" s="9">
        <v>2.5500000000000003</v>
      </c>
      <c r="U221" s="8">
        <v>2.5500000000000003</v>
      </c>
      <c r="V221" s="9">
        <v>2.5500000000000003</v>
      </c>
      <c r="W221" s="8">
        <v>2.5500000000000003</v>
      </c>
      <c r="X221" s="9">
        <v>2.5500000000000003</v>
      </c>
      <c r="Y221" s="8">
        <v>2.5500000000000003</v>
      </c>
      <c r="Z221" s="9">
        <v>2.5500000000000003</v>
      </c>
      <c r="AA221" s="8">
        <v>2.5500000000000003</v>
      </c>
      <c r="AB221" s="9">
        <v>2.5500000000000003</v>
      </c>
      <c r="AC221" s="8">
        <v>2.5500000000000003</v>
      </c>
      <c r="AD221" s="9">
        <v>2.5500000000000003</v>
      </c>
      <c r="AE221" s="8">
        <v>2.5500000000000003</v>
      </c>
      <c r="AF221" s="9"/>
      <c r="AG221" s="8">
        <v>2.5500000000000003</v>
      </c>
      <c r="AH221" s="9"/>
      <c r="AI221" s="8">
        <v>20.76</v>
      </c>
      <c r="AJ221" s="9"/>
    </row>
    <row r="222" spans="1:36" ht="15" x14ac:dyDescent="0.25">
      <c r="A222" s="1" t="s">
        <v>1071</v>
      </c>
      <c r="B222" s="1" t="s">
        <v>1072</v>
      </c>
      <c r="C222" s="1" t="str">
        <f t="shared" si="4"/>
        <v>F0543-U0543</v>
      </c>
      <c r="D222" s="1">
        <v>131</v>
      </c>
      <c r="E222" s="1" t="s">
        <v>1106</v>
      </c>
      <c r="F222" s="1" t="s">
        <v>1114</v>
      </c>
      <c r="G222" s="1" t="s">
        <v>1200</v>
      </c>
      <c r="H222" s="1" t="s">
        <v>0</v>
      </c>
      <c r="I222" s="1" t="s">
        <v>0</v>
      </c>
      <c r="J222" s="1">
        <v>0</v>
      </c>
      <c r="K222" s="2">
        <v>95</v>
      </c>
      <c r="L222" s="2">
        <v>12959</v>
      </c>
      <c r="M222" s="8">
        <v>2.4</v>
      </c>
      <c r="N222" s="9">
        <v>3.77</v>
      </c>
      <c r="O222" s="8">
        <v>2.4</v>
      </c>
      <c r="P222" s="9">
        <v>2.4</v>
      </c>
      <c r="Q222" s="8">
        <v>2.4</v>
      </c>
      <c r="R222" s="9">
        <v>2.4</v>
      </c>
      <c r="S222" s="8"/>
      <c r="T222" s="9">
        <v>2.4</v>
      </c>
      <c r="U222" s="8">
        <v>2.4</v>
      </c>
      <c r="V222" s="9">
        <v>2.4</v>
      </c>
      <c r="W222" s="8">
        <v>2.4</v>
      </c>
      <c r="X222" s="9">
        <v>2.4</v>
      </c>
      <c r="Y222" s="8">
        <v>2.4</v>
      </c>
      <c r="Z222" s="9">
        <v>2.4</v>
      </c>
      <c r="AA222" s="8">
        <v>2.4</v>
      </c>
      <c r="AB222" s="9">
        <v>2.4</v>
      </c>
      <c r="AC222" s="8">
        <v>2.4</v>
      </c>
      <c r="AD222" s="9">
        <v>2.4</v>
      </c>
      <c r="AE222" s="8">
        <v>2.4</v>
      </c>
      <c r="AF222" s="9"/>
      <c r="AG222" s="8">
        <v>2.4</v>
      </c>
      <c r="AH222" s="9"/>
      <c r="AI222" s="8">
        <v>19.560000000000002</v>
      </c>
      <c r="AJ222" s="9"/>
    </row>
    <row r="223" spans="1:36" ht="15" x14ac:dyDescent="0.25">
      <c r="A223" s="1" t="s">
        <v>1073</v>
      </c>
      <c r="B223" s="1" t="s">
        <v>1074</v>
      </c>
      <c r="C223" s="1" t="str">
        <f t="shared" si="4"/>
        <v>F0544-U1070</v>
      </c>
      <c r="D223" s="1">
        <v>162</v>
      </c>
      <c r="E223" s="1" t="s">
        <v>1106</v>
      </c>
      <c r="F223" s="1" t="s">
        <v>1114</v>
      </c>
      <c r="G223" s="1" t="s">
        <v>1200</v>
      </c>
      <c r="H223" s="1" t="s">
        <v>0</v>
      </c>
      <c r="I223" s="1" t="s">
        <v>0</v>
      </c>
      <c r="J223" s="1">
        <v>0</v>
      </c>
      <c r="K223" s="2">
        <v>95</v>
      </c>
      <c r="L223" s="2">
        <v>12959</v>
      </c>
      <c r="M223" s="8">
        <v>2.97</v>
      </c>
      <c r="N223" s="9">
        <v>4.66</v>
      </c>
      <c r="O223" s="8">
        <v>2.97</v>
      </c>
      <c r="P223" s="9">
        <v>2.97</v>
      </c>
      <c r="Q223" s="8">
        <v>2.97</v>
      </c>
      <c r="R223" s="9">
        <v>2.97</v>
      </c>
      <c r="S223" s="8"/>
      <c r="T223" s="9">
        <v>2.97</v>
      </c>
      <c r="U223" s="8">
        <v>2.97</v>
      </c>
      <c r="V223" s="9">
        <v>2.97</v>
      </c>
      <c r="W223" s="8">
        <v>2.97</v>
      </c>
      <c r="X223" s="9">
        <v>2.97</v>
      </c>
      <c r="Y223" s="8">
        <v>2.97</v>
      </c>
      <c r="Z223" s="9">
        <v>2.97</v>
      </c>
      <c r="AA223" s="8">
        <v>2.97</v>
      </c>
      <c r="AB223" s="9">
        <v>2.97</v>
      </c>
      <c r="AC223" s="8">
        <v>2.97</v>
      </c>
      <c r="AD223" s="9">
        <v>2.97</v>
      </c>
      <c r="AE223" s="8">
        <v>2.97</v>
      </c>
      <c r="AF223" s="9"/>
      <c r="AG223" s="8">
        <v>2.97</v>
      </c>
      <c r="AH223" s="9"/>
      <c r="AI223" s="8">
        <v>24.19</v>
      </c>
      <c r="AJ223" s="9"/>
    </row>
    <row r="224" spans="1:36" ht="15" x14ac:dyDescent="0.25">
      <c r="A224" s="1" t="s">
        <v>748</v>
      </c>
      <c r="B224" s="1" t="s">
        <v>723</v>
      </c>
      <c r="C224" s="1" t="str">
        <f t="shared" si="4"/>
        <v>F0367-U0367</v>
      </c>
      <c r="D224" s="1">
        <v>2191</v>
      </c>
      <c r="E224" s="1" t="s">
        <v>1094</v>
      </c>
      <c r="F224" s="1" t="s">
        <v>1115</v>
      </c>
      <c r="G224" s="1" t="s">
        <v>1200</v>
      </c>
      <c r="H224" s="1" t="s">
        <v>0</v>
      </c>
      <c r="I224" s="1" t="s">
        <v>0</v>
      </c>
      <c r="J224" s="1">
        <v>0</v>
      </c>
      <c r="K224" s="2">
        <v>2</v>
      </c>
      <c r="L224" s="2">
        <v>4251</v>
      </c>
      <c r="M224" s="8">
        <v>40.17</v>
      </c>
      <c r="N224" s="9">
        <v>59.61</v>
      </c>
      <c r="O224" s="8">
        <v>40.17</v>
      </c>
      <c r="P224" s="9">
        <v>40.17</v>
      </c>
      <c r="Q224" s="8">
        <v>40.17</v>
      </c>
      <c r="R224" s="9">
        <v>40.17</v>
      </c>
      <c r="S224" s="8">
        <v>40.17</v>
      </c>
      <c r="T224" s="9">
        <v>40.17</v>
      </c>
      <c r="U224" s="8">
        <v>40.17</v>
      </c>
      <c r="V224" s="9">
        <v>40.17</v>
      </c>
      <c r="W224" s="8">
        <v>40.17</v>
      </c>
      <c r="X224" s="9">
        <v>40.17</v>
      </c>
      <c r="Y224" s="8">
        <v>40.17</v>
      </c>
      <c r="Z224" s="9">
        <v>40.17</v>
      </c>
      <c r="AA224" s="8">
        <v>40.17</v>
      </c>
      <c r="AB224" s="9">
        <v>0</v>
      </c>
      <c r="AC224" s="8">
        <v>40.17</v>
      </c>
      <c r="AD224" s="9">
        <v>40.17</v>
      </c>
      <c r="AE224" s="8">
        <v>40.17</v>
      </c>
      <c r="AF224" s="9"/>
      <c r="AG224" s="8">
        <v>40.17</v>
      </c>
      <c r="AH224" s="9"/>
      <c r="AI224" s="8">
        <v>211.54000000000002</v>
      </c>
      <c r="AJ224" s="9"/>
    </row>
    <row r="225" spans="1:36" ht="15" x14ac:dyDescent="0.25">
      <c r="A225" s="1" t="s">
        <v>821</v>
      </c>
      <c r="B225" s="1" t="s">
        <v>265</v>
      </c>
      <c r="C225" s="1" t="str">
        <f t="shared" si="4"/>
        <v>F0552-U0406</v>
      </c>
      <c r="D225" s="1">
        <v>2060</v>
      </c>
      <c r="E225" s="1" t="s">
        <v>1094</v>
      </c>
      <c r="F225" s="1" t="s">
        <v>1115</v>
      </c>
      <c r="G225" s="1" t="s">
        <v>1200</v>
      </c>
      <c r="H225" s="1" t="s">
        <v>0</v>
      </c>
      <c r="I225" s="1" t="s">
        <v>0</v>
      </c>
      <c r="J225" s="1" t="s">
        <v>1130</v>
      </c>
      <c r="K225" s="2">
        <v>2</v>
      </c>
      <c r="L225" s="2">
        <v>4251</v>
      </c>
      <c r="M225" s="8">
        <v>37.770000000000003</v>
      </c>
      <c r="N225" s="9">
        <v>56.050000000000004</v>
      </c>
      <c r="O225" s="8">
        <v>37.770000000000003</v>
      </c>
      <c r="P225" s="9">
        <v>37.770000000000003</v>
      </c>
      <c r="Q225" s="8">
        <v>37.770000000000003</v>
      </c>
      <c r="R225" s="9">
        <v>37.770000000000003</v>
      </c>
      <c r="S225" s="8"/>
      <c r="T225" s="9">
        <v>37.770000000000003</v>
      </c>
      <c r="U225" s="8">
        <v>37.770000000000003</v>
      </c>
      <c r="V225" s="9">
        <v>37.770000000000003</v>
      </c>
      <c r="W225" s="8">
        <v>37.770000000000003</v>
      </c>
      <c r="X225" s="9">
        <v>37.770000000000003</v>
      </c>
      <c r="Y225" s="8">
        <v>37.770000000000003</v>
      </c>
      <c r="Z225" s="9">
        <v>37.770000000000003</v>
      </c>
      <c r="AA225" s="8">
        <v>37.770000000000003</v>
      </c>
      <c r="AB225" s="9">
        <v>37.770000000000003</v>
      </c>
      <c r="AC225" s="8">
        <v>37.770000000000003</v>
      </c>
      <c r="AD225" s="9">
        <v>37.770000000000003</v>
      </c>
      <c r="AE225" s="8">
        <v>37.770000000000003</v>
      </c>
      <c r="AF225" s="9"/>
      <c r="AG225" s="8">
        <v>37.770000000000003</v>
      </c>
      <c r="AH225" s="9"/>
      <c r="AI225" s="8">
        <v>198.89000000000001</v>
      </c>
      <c r="AJ225" s="9"/>
    </row>
    <row r="226" spans="1:36" ht="15" x14ac:dyDescent="0.25">
      <c r="A226" s="1" t="s">
        <v>771</v>
      </c>
      <c r="B226" s="1" t="s">
        <v>772</v>
      </c>
      <c r="C226" s="1" t="str">
        <f t="shared" si="4"/>
        <v>F0380-U0380</v>
      </c>
      <c r="D226" s="1">
        <v>149</v>
      </c>
      <c r="E226" s="1" t="s">
        <v>1106</v>
      </c>
      <c r="F226" s="1" t="s">
        <v>1116</v>
      </c>
      <c r="G226" s="1" t="s">
        <v>1200</v>
      </c>
      <c r="H226" s="1" t="s">
        <v>0</v>
      </c>
      <c r="I226" s="1" t="s">
        <v>0</v>
      </c>
      <c r="J226" s="1">
        <v>0</v>
      </c>
      <c r="K226" s="2">
        <v>81</v>
      </c>
      <c r="L226" s="2">
        <v>11876</v>
      </c>
      <c r="M226" s="8">
        <v>2.73</v>
      </c>
      <c r="N226" s="9">
        <v>4.95</v>
      </c>
      <c r="O226" s="8">
        <v>2.73</v>
      </c>
      <c r="P226" s="9">
        <v>2.73</v>
      </c>
      <c r="Q226" s="8">
        <v>2.73</v>
      </c>
      <c r="R226" s="9">
        <v>2.73</v>
      </c>
      <c r="S226" s="8">
        <v>2.73</v>
      </c>
      <c r="T226" s="9">
        <v>2.73</v>
      </c>
      <c r="U226" s="8">
        <v>2.73</v>
      </c>
      <c r="V226" s="9">
        <v>2.73</v>
      </c>
      <c r="W226" s="8">
        <v>2.73</v>
      </c>
      <c r="X226" s="9">
        <v>2.73</v>
      </c>
      <c r="Y226" s="8">
        <v>2.73</v>
      </c>
      <c r="Z226" s="9">
        <v>2.73</v>
      </c>
      <c r="AA226" s="8">
        <v>2.73</v>
      </c>
      <c r="AB226" s="9">
        <v>2.73</v>
      </c>
      <c r="AC226" s="8">
        <v>2.73</v>
      </c>
      <c r="AD226" s="9">
        <v>2.73</v>
      </c>
      <c r="AE226" s="8">
        <v>2.73</v>
      </c>
      <c r="AF226" s="9"/>
      <c r="AG226" s="8">
        <v>2.73</v>
      </c>
      <c r="AH226" s="9"/>
      <c r="AI226" s="8">
        <v>26.78</v>
      </c>
      <c r="AJ226" s="9"/>
    </row>
    <row r="227" spans="1:36" ht="15" x14ac:dyDescent="0.25">
      <c r="A227" s="1" t="s">
        <v>773</v>
      </c>
      <c r="B227" s="1" t="s">
        <v>723</v>
      </c>
      <c r="C227" s="1" t="str">
        <f t="shared" si="4"/>
        <v>F0550-U0367</v>
      </c>
      <c r="D227" s="1">
        <v>343</v>
      </c>
      <c r="E227" s="1" t="s">
        <v>1106</v>
      </c>
      <c r="F227" s="1" t="s">
        <v>1116</v>
      </c>
      <c r="G227" s="1" t="s">
        <v>1200</v>
      </c>
      <c r="H227" s="1" t="s">
        <v>0</v>
      </c>
      <c r="I227" s="1" t="s">
        <v>0</v>
      </c>
      <c r="J227" s="1">
        <v>0</v>
      </c>
      <c r="K227" s="2">
        <v>81</v>
      </c>
      <c r="L227" s="2">
        <v>11876</v>
      </c>
      <c r="M227" s="8">
        <v>6.29</v>
      </c>
      <c r="N227" s="9">
        <v>11.4</v>
      </c>
      <c r="O227" s="8">
        <v>6.29</v>
      </c>
      <c r="P227" s="9">
        <v>6.29</v>
      </c>
      <c r="Q227" s="8">
        <v>6.29</v>
      </c>
      <c r="R227" s="9">
        <v>6.29</v>
      </c>
      <c r="S227" s="8"/>
      <c r="T227" s="9">
        <v>6.29</v>
      </c>
      <c r="U227" s="8">
        <v>6.29</v>
      </c>
      <c r="V227" s="9">
        <v>6.29</v>
      </c>
      <c r="W227" s="8">
        <v>6.29</v>
      </c>
      <c r="X227" s="9">
        <v>6.29</v>
      </c>
      <c r="Y227" s="8">
        <v>6.29</v>
      </c>
      <c r="Z227" s="9">
        <v>6.29</v>
      </c>
      <c r="AA227" s="8">
        <v>6.29</v>
      </c>
      <c r="AB227" s="9">
        <v>6.29</v>
      </c>
      <c r="AC227" s="8">
        <v>6.29</v>
      </c>
      <c r="AD227" s="9">
        <v>6.29</v>
      </c>
      <c r="AE227" s="8">
        <v>6.29</v>
      </c>
      <c r="AF227" s="9"/>
      <c r="AG227" s="8">
        <v>6.29</v>
      </c>
      <c r="AH227" s="9"/>
      <c r="AI227" s="8">
        <v>61.650000000000006</v>
      </c>
      <c r="AJ227" s="9"/>
    </row>
    <row r="228" spans="1:36" ht="15" x14ac:dyDescent="0.25">
      <c r="A228" s="1" t="s">
        <v>774</v>
      </c>
      <c r="B228" s="1" t="s">
        <v>775</v>
      </c>
      <c r="C228" s="1" t="str">
        <f t="shared" si="4"/>
        <v>F0381-U0868</v>
      </c>
      <c r="D228" s="1">
        <v>145</v>
      </c>
      <c r="E228" s="1" t="s">
        <v>1106</v>
      </c>
      <c r="F228" s="1" t="s">
        <v>1116</v>
      </c>
      <c r="G228" s="1" t="s">
        <v>1200</v>
      </c>
      <c r="H228" s="1" t="s">
        <v>0</v>
      </c>
      <c r="I228" s="1" t="s">
        <v>0</v>
      </c>
      <c r="J228" s="1" t="s">
        <v>1130</v>
      </c>
      <c r="K228" s="2">
        <v>81</v>
      </c>
      <c r="L228" s="2">
        <v>11876</v>
      </c>
      <c r="M228" s="8">
        <v>2.66</v>
      </c>
      <c r="N228" s="9">
        <v>4.82</v>
      </c>
      <c r="O228" s="8">
        <v>2.66</v>
      </c>
      <c r="P228" s="9">
        <v>2.66</v>
      </c>
      <c r="Q228" s="8">
        <v>2.66</v>
      </c>
      <c r="R228" s="9">
        <v>2.66</v>
      </c>
      <c r="S228" s="8">
        <v>2.66</v>
      </c>
      <c r="T228" s="9">
        <v>2.66</v>
      </c>
      <c r="U228" s="8">
        <v>2.66</v>
      </c>
      <c r="V228" s="9">
        <v>2.66</v>
      </c>
      <c r="W228" s="8">
        <v>2.66</v>
      </c>
      <c r="X228" s="9">
        <v>2.66</v>
      </c>
      <c r="Y228" s="8">
        <v>2.66</v>
      </c>
      <c r="Z228" s="9">
        <v>2.66</v>
      </c>
      <c r="AA228" s="8">
        <v>2.66</v>
      </c>
      <c r="AB228" s="9">
        <v>2.66</v>
      </c>
      <c r="AC228" s="8">
        <v>2.66</v>
      </c>
      <c r="AD228" s="9">
        <v>2.66</v>
      </c>
      <c r="AE228" s="8">
        <v>2.66</v>
      </c>
      <c r="AF228" s="9"/>
      <c r="AG228" s="8">
        <v>2.66</v>
      </c>
      <c r="AH228" s="9"/>
      <c r="AI228" s="8">
        <v>26.060000000000002</v>
      </c>
      <c r="AJ228" s="9"/>
    </row>
    <row r="229" spans="1:36" ht="15" x14ac:dyDescent="0.25">
      <c r="A229" s="1" t="s">
        <v>776</v>
      </c>
      <c r="B229" s="1" t="s">
        <v>777</v>
      </c>
      <c r="C229" s="1" t="str">
        <f t="shared" si="4"/>
        <v>F0382-U0382</v>
      </c>
      <c r="D229" s="1">
        <v>128</v>
      </c>
      <c r="E229" s="1" t="s">
        <v>1106</v>
      </c>
      <c r="F229" s="1" t="s">
        <v>1116</v>
      </c>
      <c r="G229" s="1" t="s">
        <v>1200</v>
      </c>
      <c r="H229" s="1" t="s">
        <v>0</v>
      </c>
      <c r="I229" s="1" t="s">
        <v>0</v>
      </c>
      <c r="J229" s="1" t="s">
        <v>1130</v>
      </c>
      <c r="K229" s="2">
        <v>81</v>
      </c>
      <c r="L229" s="2">
        <v>11876</v>
      </c>
      <c r="M229" s="8">
        <v>2.35</v>
      </c>
      <c r="N229" s="9">
        <v>4.26</v>
      </c>
      <c r="O229" s="8">
        <v>2.35</v>
      </c>
      <c r="P229" s="9">
        <v>2.35</v>
      </c>
      <c r="Q229" s="8">
        <v>2.35</v>
      </c>
      <c r="R229" s="9">
        <v>2.35</v>
      </c>
      <c r="S229" s="8">
        <v>2.35</v>
      </c>
      <c r="T229" s="9">
        <v>2.35</v>
      </c>
      <c r="U229" s="8">
        <v>2.35</v>
      </c>
      <c r="V229" s="9">
        <v>2.35</v>
      </c>
      <c r="W229" s="8">
        <v>2.35</v>
      </c>
      <c r="X229" s="9">
        <v>2.35</v>
      </c>
      <c r="Y229" s="8">
        <v>2.35</v>
      </c>
      <c r="Z229" s="9">
        <v>2.35</v>
      </c>
      <c r="AA229" s="8">
        <v>2.35</v>
      </c>
      <c r="AB229" s="9">
        <v>2.35</v>
      </c>
      <c r="AC229" s="8">
        <v>2.35</v>
      </c>
      <c r="AD229" s="9">
        <v>2.35</v>
      </c>
      <c r="AE229" s="8">
        <v>2.35</v>
      </c>
      <c r="AF229" s="9"/>
      <c r="AG229" s="8">
        <v>2.35</v>
      </c>
      <c r="AH229" s="9"/>
      <c r="AI229" s="8">
        <v>23.01</v>
      </c>
      <c r="AJ229" s="9"/>
    </row>
    <row r="230" spans="1:36" ht="15" x14ac:dyDescent="0.25">
      <c r="A230" s="1" t="s">
        <v>778</v>
      </c>
      <c r="B230" s="1" t="s">
        <v>779</v>
      </c>
      <c r="C230" s="1" t="str">
        <f t="shared" si="4"/>
        <v>F0383-U0770</v>
      </c>
      <c r="D230" s="1">
        <v>148</v>
      </c>
      <c r="E230" s="1" t="s">
        <v>1106</v>
      </c>
      <c r="F230" s="1" t="s">
        <v>1116</v>
      </c>
      <c r="G230" s="1" t="s">
        <v>1200</v>
      </c>
      <c r="H230" s="1" t="s">
        <v>0</v>
      </c>
      <c r="I230" s="1" t="s">
        <v>0</v>
      </c>
      <c r="J230" s="1" t="s">
        <v>1130</v>
      </c>
      <c r="K230" s="2">
        <v>81</v>
      </c>
      <c r="L230" s="2">
        <v>11876</v>
      </c>
      <c r="M230" s="8">
        <v>2.71</v>
      </c>
      <c r="N230" s="9">
        <v>4.92</v>
      </c>
      <c r="O230" s="8">
        <v>2.71</v>
      </c>
      <c r="P230" s="9">
        <v>2.71</v>
      </c>
      <c r="Q230" s="8">
        <v>2.71</v>
      </c>
      <c r="R230" s="9">
        <v>2.71</v>
      </c>
      <c r="S230" s="8">
        <v>2.71</v>
      </c>
      <c r="T230" s="9">
        <v>2.71</v>
      </c>
      <c r="U230" s="8">
        <v>2.71</v>
      </c>
      <c r="V230" s="9">
        <v>2.71</v>
      </c>
      <c r="W230" s="8">
        <v>2.71</v>
      </c>
      <c r="X230" s="9">
        <v>2.71</v>
      </c>
      <c r="Y230" s="8">
        <v>2.71</v>
      </c>
      <c r="Z230" s="9">
        <v>2.71</v>
      </c>
      <c r="AA230" s="8">
        <v>2.71</v>
      </c>
      <c r="AB230" s="9">
        <v>2.71</v>
      </c>
      <c r="AC230" s="8">
        <v>2.71</v>
      </c>
      <c r="AD230" s="9">
        <v>2.71</v>
      </c>
      <c r="AE230" s="8">
        <v>2.71</v>
      </c>
      <c r="AF230" s="9"/>
      <c r="AG230" s="8">
        <v>2.71</v>
      </c>
      <c r="AH230" s="9"/>
      <c r="AI230" s="8">
        <v>26.6</v>
      </c>
      <c r="AJ230" s="9"/>
    </row>
    <row r="231" spans="1:36" ht="15" x14ac:dyDescent="0.25">
      <c r="A231" s="1" t="s">
        <v>780</v>
      </c>
      <c r="B231" s="1" t="s">
        <v>781</v>
      </c>
      <c r="C231" s="1" t="str">
        <f t="shared" si="4"/>
        <v>F0384-U0962</v>
      </c>
      <c r="D231" s="1">
        <v>145</v>
      </c>
      <c r="E231" s="1" t="s">
        <v>1106</v>
      </c>
      <c r="F231" s="1" t="s">
        <v>1116</v>
      </c>
      <c r="G231" s="1" t="s">
        <v>1200</v>
      </c>
      <c r="H231" s="1" t="s">
        <v>0</v>
      </c>
      <c r="I231" s="1" t="s">
        <v>0</v>
      </c>
      <c r="J231" s="1" t="s">
        <v>1130</v>
      </c>
      <c r="K231" s="2">
        <v>81</v>
      </c>
      <c r="L231" s="2">
        <v>11876</v>
      </c>
      <c r="M231" s="8">
        <v>2.66</v>
      </c>
      <c r="N231" s="9">
        <v>4.82</v>
      </c>
      <c r="O231" s="8">
        <v>2.66</v>
      </c>
      <c r="P231" s="9">
        <v>2.66</v>
      </c>
      <c r="Q231" s="8">
        <v>2.66</v>
      </c>
      <c r="R231" s="9">
        <v>2.66</v>
      </c>
      <c r="S231" s="8">
        <v>2.66</v>
      </c>
      <c r="T231" s="9">
        <v>2.66</v>
      </c>
      <c r="U231" s="8">
        <v>2.66</v>
      </c>
      <c r="V231" s="9">
        <v>2.66</v>
      </c>
      <c r="W231" s="8">
        <v>2.66</v>
      </c>
      <c r="X231" s="9">
        <v>2.66</v>
      </c>
      <c r="Y231" s="8">
        <v>2.66</v>
      </c>
      <c r="Z231" s="9">
        <v>2.66</v>
      </c>
      <c r="AA231" s="8">
        <v>2.66</v>
      </c>
      <c r="AB231" s="9">
        <v>2.66</v>
      </c>
      <c r="AC231" s="8">
        <v>2.66</v>
      </c>
      <c r="AD231" s="9">
        <v>2.66</v>
      </c>
      <c r="AE231" s="8">
        <v>2.66</v>
      </c>
      <c r="AF231" s="9"/>
      <c r="AG231" s="8">
        <v>2.66</v>
      </c>
      <c r="AH231" s="9"/>
      <c r="AI231" s="8">
        <v>26.060000000000002</v>
      </c>
      <c r="AJ231" s="9"/>
    </row>
    <row r="232" spans="1:36" ht="15" x14ac:dyDescent="0.25">
      <c r="A232" s="1" t="s">
        <v>782</v>
      </c>
      <c r="B232" s="1" t="s">
        <v>783</v>
      </c>
      <c r="C232" s="1" t="str">
        <f t="shared" si="4"/>
        <v>F0385-U0385</v>
      </c>
      <c r="D232" s="1">
        <v>128</v>
      </c>
      <c r="E232" s="1" t="s">
        <v>1106</v>
      </c>
      <c r="F232" s="1" t="s">
        <v>1116</v>
      </c>
      <c r="G232" s="1" t="s">
        <v>1200</v>
      </c>
      <c r="H232" s="1" t="s">
        <v>0</v>
      </c>
      <c r="I232" s="1" t="s">
        <v>0</v>
      </c>
      <c r="J232" s="1" t="s">
        <v>1130</v>
      </c>
      <c r="K232" s="2">
        <v>81</v>
      </c>
      <c r="L232" s="2">
        <v>11876</v>
      </c>
      <c r="M232" s="8">
        <v>2.35</v>
      </c>
      <c r="N232" s="9">
        <v>4.26</v>
      </c>
      <c r="O232" s="8">
        <v>2.35</v>
      </c>
      <c r="P232" s="9">
        <v>2.35</v>
      </c>
      <c r="Q232" s="8">
        <v>2.35</v>
      </c>
      <c r="R232" s="9">
        <v>2.35</v>
      </c>
      <c r="S232" s="8">
        <v>2.35</v>
      </c>
      <c r="T232" s="9">
        <v>2.35</v>
      </c>
      <c r="U232" s="8">
        <v>2.35</v>
      </c>
      <c r="V232" s="9">
        <v>2.35</v>
      </c>
      <c r="W232" s="8">
        <v>2.35</v>
      </c>
      <c r="X232" s="9">
        <v>2.35</v>
      </c>
      <c r="Y232" s="8">
        <v>2.35</v>
      </c>
      <c r="Z232" s="9">
        <v>2.35</v>
      </c>
      <c r="AA232" s="8">
        <v>2.35</v>
      </c>
      <c r="AB232" s="9">
        <v>2.35</v>
      </c>
      <c r="AC232" s="8">
        <v>2.35</v>
      </c>
      <c r="AD232" s="9">
        <v>2.35</v>
      </c>
      <c r="AE232" s="8">
        <v>2.35</v>
      </c>
      <c r="AF232" s="9"/>
      <c r="AG232" s="8">
        <v>2.35</v>
      </c>
      <c r="AH232" s="9"/>
      <c r="AI232" s="8">
        <v>23.01</v>
      </c>
      <c r="AJ232" s="9"/>
    </row>
    <row r="233" spans="1:36" ht="15" x14ac:dyDescent="0.25">
      <c r="A233" s="1" t="s">
        <v>784</v>
      </c>
      <c r="B233" s="1" t="s">
        <v>785</v>
      </c>
      <c r="C233" s="1" t="str">
        <f t="shared" si="4"/>
        <v>F0386-U0703</v>
      </c>
      <c r="D233" s="1">
        <v>143</v>
      </c>
      <c r="E233" s="1" t="s">
        <v>1106</v>
      </c>
      <c r="F233" s="1" t="s">
        <v>1116</v>
      </c>
      <c r="G233" s="1" t="s">
        <v>1200</v>
      </c>
      <c r="H233" s="1" t="s">
        <v>0</v>
      </c>
      <c r="I233" s="1" t="s">
        <v>0</v>
      </c>
      <c r="J233" s="1" t="s">
        <v>1130</v>
      </c>
      <c r="K233" s="2">
        <v>81</v>
      </c>
      <c r="L233" s="2">
        <v>11876</v>
      </c>
      <c r="M233" s="8">
        <v>2.62</v>
      </c>
      <c r="N233" s="9">
        <v>4.75</v>
      </c>
      <c r="O233" s="8">
        <v>2.62</v>
      </c>
      <c r="P233" s="9">
        <v>2.62</v>
      </c>
      <c r="Q233" s="8">
        <v>2.62</v>
      </c>
      <c r="R233" s="9">
        <v>2.62</v>
      </c>
      <c r="S233" s="8">
        <v>2.62</v>
      </c>
      <c r="T233" s="9">
        <v>2.62</v>
      </c>
      <c r="U233" s="8">
        <v>2.62</v>
      </c>
      <c r="V233" s="9">
        <v>2.62</v>
      </c>
      <c r="W233" s="8">
        <v>2.62</v>
      </c>
      <c r="X233" s="9">
        <v>2.62</v>
      </c>
      <c r="Y233" s="8">
        <v>2.62</v>
      </c>
      <c r="Z233" s="9">
        <v>2.62</v>
      </c>
      <c r="AA233" s="8">
        <v>2.62</v>
      </c>
      <c r="AB233" s="9">
        <v>2.62</v>
      </c>
      <c r="AC233" s="8">
        <v>2.62</v>
      </c>
      <c r="AD233" s="9">
        <v>2.62</v>
      </c>
      <c r="AE233" s="8">
        <v>2.62</v>
      </c>
      <c r="AF233" s="9"/>
      <c r="AG233" s="8">
        <v>2.62</v>
      </c>
      <c r="AH233" s="9"/>
      <c r="AI233" s="8">
        <v>25.700000000000003</v>
      </c>
      <c r="AJ233" s="9"/>
    </row>
    <row r="234" spans="1:36" ht="15" x14ac:dyDescent="0.25">
      <c r="A234" s="1" t="s">
        <v>786</v>
      </c>
      <c r="B234" s="1" t="s">
        <v>787</v>
      </c>
      <c r="C234" s="1" t="str">
        <f t="shared" si="4"/>
        <v>F0387-U0387</v>
      </c>
      <c r="D234" s="1">
        <v>145</v>
      </c>
      <c r="E234" s="1" t="s">
        <v>1106</v>
      </c>
      <c r="F234" s="1" t="s">
        <v>1116</v>
      </c>
      <c r="G234" s="1" t="s">
        <v>1200</v>
      </c>
      <c r="H234" s="1" t="s">
        <v>0</v>
      </c>
      <c r="I234" s="1" t="s">
        <v>0</v>
      </c>
      <c r="J234" s="1" t="s">
        <v>1130</v>
      </c>
      <c r="K234" s="2">
        <v>81</v>
      </c>
      <c r="L234" s="2">
        <v>11876</v>
      </c>
      <c r="M234" s="8">
        <v>2.66</v>
      </c>
      <c r="N234" s="9">
        <v>4.82</v>
      </c>
      <c r="O234" s="8">
        <v>2.66</v>
      </c>
      <c r="P234" s="9">
        <v>2.66</v>
      </c>
      <c r="Q234" s="8">
        <v>2.66</v>
      </c>
      <c r="R234" s="9">
        <v>2.66</v>
      </c>
      <c r="S234" s="8">
        <v>2.66</v>
      </c>
      <c r="T234" s="9">
        <v>2.66</v>
      </c>
      <c r="U234" s="8">
        <v>2.66</v>
      </c>
      <c r="V234" s="9">
        <v>2.66</v>
      </c>
      <c r="W234" s="8">
        <v>2.66</v>
      </c>
      <c r="X234" s="9">
        <v>2.66</v>
      </c>
      <c r="Y234" s="8">
        <v>2.66</v>
      </c>
      <c r="Z234" s="9">
        <v>2.66</v>
      </c>
      <c r="AA234" s="8">
        <v>2.66</v>
      </c>
      <c r="AB234" s="9">
        <v>2.66</v>
      </c>
      <c r="AC234" s="8">
        <v>2.66</v>
      </c>
      <c r="AD234" s="9">
        <v>2.66</v>
      </c>
      <c r="AE234" s="8">
        <v>2.66</v>
      </c>
      <c r="AF234" s="9"/>
      <c r="AG234" s="8">
        <v>2.66</v>
      </c>
      <c r="AH234" s="9"/>
      <c r="AI234" s="8">
        <v>26.060000000000002</v>
      </c>
      <c r="AJ234" s="9"/>
    </row>
    <row r="235" spans="1:36" ht="15" x14ac:dyDescent="0.25">
      <c r="A235" s="1" t="s">
        <v>788</v>
      </c>
      <c r="B235" s="1" t="s">
        <v>789</v>
      </c>
      <c r="C235" s="1" t="str">
        <f t="shared" si="4"/>
        <v>F0388-U0388</v>
      </c>
      <c r="D235" s="1">
        <v>128</v>
      </c>
      <c r="E235" s="1" t="s">
        <v>1106</v>
      </c>
      <c r="F235" s="1" t="s">
        <v>1116</v>
      </c>
      <c r="G235" s="1" t="s">
        <v>1200</v>
      </c>
      <c r="H235" s="1" t="s">
        <v>0</v>
      </c>
      <c r="I235" s="1" t="s">
        <v>0</v>
      </c>
      <c r="J235" s="1" t="s">
        <v>1130</v>
      </c>
      <c r="K235" s="2">
        <v>81</v>
      </c>
      <c r="L235" s="2">
        <v>11876</v>
      </c>
      <c r="M235" s="8">
        <v>2.35</v>
      </c>
      <c r="N235" s="9">
        <v>4.26</v>
      </c>
      <c r="O235" s="8">
        <v>2.35</v>
      </c>
      <c r="P235" s="9">
        <v>2.35</v>
      </c>
      <c r="Q235" s="8">
        <v>2.35</v>
      </c>
      <c r="R235" s="9">
        <v>2.35</v>
      </c>
      <c r="S235" s="8">
        <v>2.35</v>
      </c>
      <c r="T235" s="9">
        <v>2.35</v>
      </c>
      <c r="U235" s="8">
        <v>2.35</v>
      </c>
      <c r="V235" s="9">
        <v>2.35</v>
      </c>
      <c r="W235" s="8">
        <v>2.35</v>
      </c>
      <c r="X235" s="9">
        <v>2.35</v>
      </c>
      <c r="Y235" s="8">
        <v>2.35</v>
      </c>
      <c r="Z235" s="9">
        <v>2.35</v>
      </c>
      <c r="AA235" s="8">
        <v>2.35</v>
      </c>
      <c r="AB235" s="9">
        <v>2.35</v>
      </c>
      <c r="AC235" s="8">
        <v>2.35</v>
      </c>
      <c r="AD235" s="9">
        <v>2.35</v>
      </c>
      <c r="AE235" s="8">
        <v>2.35</v>
      </c>
      <c r="AF235" s="9"/>
      <c r="AG235" s="8">
        <v>2.35</v>
      </c>
      <c r="AH235" s="9"/>
      <c r="AI235" s="8">
        <v>23.01</v>
      </c>
      <c r="AJ235" s="9"/>
    </row>
    <row r="236" spans="1:36" ht="15" x14ac:dyDescent="0.25">
      <c r="A236" s="1" t="s">
        <v>790</v>
      </c>
      <c r="B236" s="1" t="s">
        <v>791</v>
      </c>
      <c r="C236" s="1" t="str">
        <f t="shared" si="4"/>
        <v>F0389-U0389</v>
      </c>
      <c r="D236" s="1">
        <v>143</v>
      </c>
      <c r="E236" s="1" t="s">
        <v>1106</v>
      </c>
      <c r="F236" s="1" t="s">
        <v>1116</v>
      </c>
      <c r="G236" s="1" t="s">
        <v>1200</v>
      </c>
      <c r="H236" s="1" t="s">
        <v>0</v>
      </c>
      <c r="I236" s="1" t="s">
        <v>0</v>
      </c>
      <c r="J236" s="1" t="s">
        <v>1130</v>
      </c>
      <c r="K236" s="2">
        <v>81</v>
      </c>
      <c r="L236" s="2">
        <v>11876</v>
      </c>
      <c r="M236" s="8">
        <v>2.62</v>
      </c>
      <c r="N236" s="9">
        <v>4.75</v>
      </c>
      <c r="O236" s="8">
        <v>2.62</v>
      </c>
      <c r="P236" s="9">
        <v>2.62</v>
      </c>
      <c r="Q236" s="8">
        <v>2.62</v>
      </c>
      <c r="R236" s="9">
        <v>2.62</v>
      </c>
      <c r="S236" s="8">
        <v>2.62</v>
      </c>
      <c r="T236" s="9">
        <v>2.62</v>
      </c>
      <c r="U236" s="8">
        <v>2.62</v>
      </c>
      <c r="V236" s="9">
        <v>2.62</v>
      </c>
      <c r="W236" s="8">
        <v>2.62</v>
      </c>
      <c r="X236" s="9">
        <v>2.62</v>
      </c>
      <c r="Y236" s="8">
        <v>2.62</v>
      </c>
      <c r="Z236" s="9">
        <v>2.62</v>
      </c>
      <c r="AA236" s="8">
        <v>2.62</v>
      </c>
      <c r="AB236" s="9">
        <v>2.62</v>
      </c>
      <c r="AC236" s="8">
        <v>2.62</v>
      </c>
      <c r="AD236" s="9">
        <v>2.62</v>
      </c>
      <c r="AE236" s="8">
        <v>2.62</v>
      </c>
      <c r="AF236" s="9"/>
      <c r="AG236" s="8">
        <v>2.62</v>
      </c>
      <c r="AH236" s="9"/>
      <c r="AI236" s="8">
        <v>25.700000000000003</v>
      </c>
      <c r="AJ236" s="9"/>
    </row>
    <row r="237" spans="1:36" ht="15" x14ac:dyDescent="0.25">
      <c r="A237" s="1" t="s">
        <v>792</v>
      </c>
      <c r="B237" s="1" t="s">
        <v>765</v>
      </c>
      <c r="C237" s="1" t="str">
        <f t="shared" si="4"/>
        <v>F0390-U0833</v>
      </c>
      <c r="D237" s="1">
        <v>145</v>
      </c>
      <c r="E237" s="1" t="s">
        <v>1106</v>
      </c>
      <c r="F237" s="1" t="s">
        <v>1116</v>
      </c>
      <c r="G237" s="1" t="s">
        <v>1200</v>
      </c>
      <c r="H237" s="1" t="s">
        <v>0</v>
      </c>
      <c r="I237" s="1" t="s">
        <v>0</v>
      </c>
      <c r="J237" s="1" t="s">
        <v>1130</v>
      </c>
      <c r="K237" s="2">
        <v>81</v>
      </c>
      <c r="L237" s="2">
        <v>11876</v>
      </c>
      <c r="M237" s="8">
        <v>2.66</v>
      </c>
      <c r="N237" s="9">
        <v>4.82</v>
      </c>
      <c r="O237" s="8">
        <v>2.66</v>
      </c>
      <c r="P237" s="9">
        <v>2.66</v>
      </c>
      <c r="Q237" s="8">
        <v>2.66</v>
      </c>
      <c r="R237" s="9">
        <v>2.66</v>
      </c>
      <c r="S237" s="8">
        <v>2.66</v>
      </c>
      <c r="T237" s="9">
        <v>2.66</v>
      </c>
      <c r="U237" s="8">
        <v>2.66</v>
      </c>
      <c r="V237" s="9">
        <v>2.66</v>
      </c>
      <c r="W237" s="8">
        <v>2.66</v>
      </c>
      <c r="X237" s="9">
        <v>2.66</v>
      </c>
      <c r="Y237" s="8">
        <v>2.66</v>
      </c>
      <c r="Z237" s="9">
        <v>2.66</v>
      </c>
      <c r="AA237" s="8">
        <v>2.66</v>
      </c>
      <c r="AB237" s="9">
        <v>2.66</v>
      </c>
      <c r="AC237" s="8">
        <v>2.66</v>
      </c>
      <c r="AD237" s="9">
        <v>2.66</v>
      </c>
      <c r="AE237" s="8">
        <v>2.66</v>
      </c>
      <c r="AF237" s="9"/>
      <c r="AG237" s="8">
        <v>2.66</v>
      </c>
      <c r="AH237" s="9"/>
      <c r="AI237" s="8">
        <v>10.780000000000001</v>
      </c>
      <c r="AJ237" s="9"/>
    </row>
    <row r="238" spans="1:36" ht="15" x14ac:dyDescent="0.25">
      <c r="A238" s="1" t="s">
        <v>793</v>
      </c>
      <c r="B238" s="1" t="s">
        <v>794</v>
      </c>
      <c r="C238" s="1" t="str">
        <f t="shared" si="4"/>
        <v>F0391-U1002</v>
      </c>
      <c r="D238" s="1">
        <v>128</v>
      </c>
      <c r="E238" s="1" t="s">
        <v>1106</v>
      </c>
      <c r="F238" s="1" t="s">
        <v>1116</v>
      </c>
      <c r="G238" s="1" t="s">
        <v>1200</v>
      </c>
      <c r="H238" s="1" t="s">
        <v>0</v>
      </c>
      <c r="I238" s="1" t="s">
        <v>0</v>
      </c>
      <c r="J238" s="1" t="s">
        <v>1130</v>
      </c>
      <c r="K238" s="2">
        <v>81</v>
      </c>
      <c r="L238" s="2">
        <v>11876</v>
      </c>
      <c r="M238" s="8">
        <v>2.35</v>
      </c>
      <c r="N238" s="9">
        <v>4.26</v>
      </c>
      <c r="O238" s="8">
        <v>2.35</v>
      </c>
      <c r="P238" s="9">
        <v>2.35</v>
      </c>
      <c r="Q238" s="8">
        <v>2.35</v>
      </c>
      <c r="R238" s="9">
        <v>2.35</v>
      </c>
      <c r="S238" s="8">
        <v>2.35</v>
      </c>
      <c r="T238" s="9">
        <v>2.35</v>
      </c>
      <c r="U238" s="8">
        <v>2.35</v>
      </c>
      <c r="V238" s="9">
        <v>2.35</v>
      </c>
      <c r="W238" s="8">
        <v>2.35</v>
      </c>
      <c r="X238" s="9">
        <v>2.35</v>
      </c>
      <c r="Y238" s="8">
        <v>2.35</v>
      </c>
      <c r="Z238" s="9">
        <v>2.35</v>
      </c>
      <c r="AA238" s="8">
        <v>2.35</v>
      </c>
      <c r="AB238" s="9">
        <v>2.35</v>
      </c>
      <c r="AC238" s="8">
        <v>2.35</v>
      </c>
      <c r="AD238" s="9">
        <v>2.35</v>
      </c>
      <c r="AE238" s="8">
        <v>2.35</v>
      </c>
      <c r="AF238" s="9"/>
      <c r="AG238" s="8">
        <v>2.35</v>
      </c>
      <c r="AH238" s="9"/>
      <c r="AI238" s="8">
        <v>23.01</v>
      </c>
      <c r="AJ238" s="9"/>
    </row>
    <row r="239" spans="1:36" ht="15" x14ac:dyDescent="0.25">
      <c r="A239" s="1" t="s">
        <v>795</v>
      </c>
      <c r="B239" s="1" t="s">
        <v>796</v>
      </c>
      <c r="C239" s="1" t="str">
        <f t="shared" si="4"/>
        <v>F0392-U0392</v>
      </c>
      <c r="D239" s="1">
        <v>143</v>
      </c>
      <c r="E239" s="1" t="s">
        <v>1106</v>
      </c>
      <c r="F239" s="1" t="s">
        <v>1116</v>
      </c>
      <c r="G239" s="1" t="s">
        <v>1200</v>
      </c>
      <c r="H239" s="1" t="s">
        <v>0</v>
      </c>
      <c r="I239" s="1" t="s">
        <v>0</v>
      </c>
      <c r="J239" s="1" t="s">
        <v>1130</v>
      </c>
      <c r="K239" s="2">
        <v>81</v>
      </c>
      <c r="L239" s="2">
        <v>11876</v>
      </c>
      <c r="M239" s="8">
        <v>2.62</v>
      </c>
      <c r="N239" s="9">
        <v>4.75</v>
      </c>
      <c r="O239" s="8">
        <v>2.62</v>
      </c>
      <c r="P239" s="9">
        <v>2.62</v>
      </c>
      <c r="Q239" s="8">
        <v>2.62</v>
      </c>
      <c r="R239" s="9">
        <v>2.62</v>
      </c>
      <c r="S239" s="8">
        <v>2.62</v>
      </c>
      <c r="T239" s="9">
        <v>2.62</v>
      </c>
      <c r="U239" s="8">
        <v>2.62</v>
      </c>
      <c r="V239" s="9">
        <v>2.62</v>
      </c>
      <c r="W239" s="8">
        <v>2.62</v>
      </c>
      <c r="X239" s="9">
        <v>2.62</v>
      </c>
      <c r="Y239" s="8">
        <v>2.62</v>
      </c>
      <c r="Z239" s="9">
        <v>2.62</v>
      </c>
      <c r="AA239" s="8">
        <v>2.62</v>
      </c>
      <c r="AB239" s="9">
        <v>2.62</v>
      </c>
      <c r="AC239" s="8">
        <v>2.62</v>
      </c>
      <c r="AD239" s="9">
        <v>2.62</v>
      </c>
      <c r="AE239" s="8">
        <v>2.62</v>
      </c>
      <c r="AF239" s="9"/>
      <c r="AG239" s="8">
        <v>2.62</v>
      </c>
      <c r="AH239" s="9"/>
      <c r="AI239" s="8">
        <v>25.700000000000003</v>
      </c>
      <c r="AJ239" s="9"/>
    </row>
    <row r="240" spans="1:36" ht="15" x14ac:dyDescent="0.25">
      <c r="A240" s="1" t="s">
        <v>797</v>
      </c>
      <c r="B240" s="1" t="s">
        <v>798</v>
      </c>
      <c r="C240" s="1" t="str">
        <f t="shared" si="4"/>
        <v>F0393-U1050</v>
      </c>
      <c r="D240" s="1">
        <v>148</v>
      </c>
      <c r="E240" s="1" t="s">
        <v>1106</v>
      </c>
      <c r="F240" s="1" t="s">
        <v>1116</v>
      </c>
      <c r="G240" s="1" t="s">
        <v>1200</v>
      </c>
      <c r="H240" s="1" t="s">
        <v>0</v>
      </c>
      <c r="I240" s="1" t="s">
        <v>0</v>
      </c>
      <c r="J240" s="1" t="s">
        <v>1130</v>
      </c>
      <c r="K240" s="2">
        <v>81</v>
      </c>
      <c r="L240" s="2">
        <v>11876</v>
      </c>
      <c r="M240" s="8">
        <v>2.71</v>
      </c>
      <c r="N240" s="9">
        <v>4.92</v>
      </c>
      <c r="O240" s="8">
        <v>2.71</v>
      </c>
      <c r="P240" s="9">
        <v>2.71</v>
      </c>
      <c r="Q240" s="8">
        <v>2.71</v>
      </c>
      <c r="R240" s="9">
        <v>2.71</v>
      </c>
      <c r="S240" s="8">
        <v>2.71</v>
      </c>
      <c r="T240" s="9">
        <v>2.71</v>
      </c>
      <c r="U240" s="8">
        <v>2.71</v>
      </c>
      <c r="V240" s="9">
        <v>2.71</v>
      </c>
      <c r="W240" s="8">
        <v>2.71</v>
      </c>
      <c r="X240" s="9">
        <v>2.71</v>
      </c>
      <c r="Y240" s="8">
        <v>2.71</v>
      </c>
      <c r="Z240" s="9">
        <v>2.71</v>
      </c>
      <c r="AA240" s="8">
        <v>2.71</v>
      </c>
      <c r="AB240" s="9">
        <v>2.71</v>
      </c>
      <c r="AC240" s="8">
        <v>2.71</v>
      </c>
      <c r="AD240" s="9">
        <v>2.71</v>
      </c>
      <c r="AE240" s="8">
        <v>2.71</v>
      </c>
      <c r="AF240" s="9"/>
      <c r="AG240" s="8">
        <v>2.71</v>
      </c>
      <c r="AH240" s="9"/>
      <c r="AI240" s="8">
        <v>11</v>
      </c>
      <c r="AJ240" s="9"/>
    </row>
    <row r="241" spans="1:36" ht="15" x14ac:dyDescent="0.25">
      <c r="A241" s="1" t="s">
        <v>799</v>
      </c>
      <c r="B241" s="1" t="s">
        <v>800</v>
      </c>
      <c r="C241" s="1" t="str">
        <f t="shared" si="4"/>
        <v>F0394-U0725</v>
      </c>
      <c r="D241" s="1">
        <v>128</v>
      </c>
      <c r="E241" s="1" t="s">
        <v>1106</v>
      </c>
      <c r="F241" s="1" t="s">
        <v>1116</v>
      </c>
      <c r="G241" s="1" t="s">
        <v>1200</v>
      </c>
      <c r="H241" s="1" t="s">
        <v>0</v>
      </c>
      <c r="I241" s="1" t="s">
        <v>0</v>
      </c>
      <c r="J241" s="1" t="s">
        <v>1130</v>
      </c>
      <c r="K241" s="2">
        <v>81</v>
      </c>
      <c r="L241" s="2">
        <v>11876</v>
      </c>
      <c r="M241" s="8">
        <v>2.35</v>
      </c>
      <c r="N241" s="9">
        <v>4.26</v>
      </c>
      <c r="O241" s="8">
        <v>2.35</v>
      </c>
      <c r="P241" s="9">
        <v>2.35</v>
      </c>
      <c r="Q241" s="8">
        <v>2.35</v>
      </c>
      <c r="R241" s="9">
        <v>2.35</v>
      </c>
      <c r="S241" s="8">
        <v>2.35</v>
      </c>
      <c r="T241" s="9">
        <v>2.35</v>
      </c>
      <c r="U241" s="8">
        <v>2.35</v>
      </c>
      <c r="V241" s="9">
        <v>2.35</v>
      </c>
      <c r="W241" s="8">
        <v>2.35</v>
      </c>
      <c r="X241" s="9">
        <v>2.35</v>
      </c>
      <c r="Y241" s="8">
        <v>2.35</v>
      </c>
      <c r="Z241" s="9">
        <v>2.35</v>
      </c>
      <c r="AA241" s="8">
        <v>2.35</v>
      </c>
      <c r="AB241" s="9">
        <v>2.35</v>
      </c>
      <c r="AC241" s="8">
        <v>2.35</v>
      </c>
      <c r="AD241" s="9">
        <v>2.35</v>
      </c>
      <c r="AE241" s="8">
        <v>2.35</v>
      </c>
      <c r="AF241" s="9"/>
      <c r="AG241" s="8">
        <v>2.35</v>
      </c>
      <c r="AH241" s="9"/>
      <c r="AI241" s="8">
        <v>23.01</v>
      </c>
      <c r="AJ241" s="9"/>
    </row>
    <row r="242" spans="1:36" ht="15" x14ac:dyDescent="0.25">
      <c r="A242" s="1" t="s">
        <v>801</v>
      </c>
      <c r="B242" s="1" t="s">
        <v>802</v>
      </c>
      <c r="C242" s="1" t="str">
        <f t="shared" si="4"/>
        <v>F0395-U0395</v>
      </c>
      <c r="D242" s="1">
        <v>145</v>
      </c>
      <c r="E242" s="1" t="s">
        <v>1106</v>
      </c>
      <c r="F242" s="1" t="s">
        <v>1116</v>
      </c>
      <c r="G242" s="1" t="s">
        <v>1200</v>
      </c>
      <c r="H242" s="1" t="s">
        <v>0</v>
      </c>
      <c r="I242" s="1" t="s">
        <v>0</v>
      </c>
      <c r="J242" s="1" t="s">
        <v>1130</v>
      </c>
      <c r="K242" s="2">
        <v>81</v>
      </c>
      <c r="L242" s="2">
        <v>11876</v>
      </c>
      <c r="M242" s="8">
        <v>2.66</v>
      </c>
      <c r="N242" s="9">
        <v>4.82</v>
      </c>
      <c r="O242" s="8">
        <v>2.66</v>
      </c>
      <c r="P242" s="9">
        <v>2.66</v>
      </c>
      <c r="Q242" s="8">
        <v>2.66</v>
      </c>
      <c r="R242" s="9">
        <v>2.66</v>
      </c>
      <c r="S242" s="8">
        <v>2.66</v>
      </c>
      <c r="T242" s="9">
        <v>2.66</v>
      </c>
      <c r="U242" s="8">
        <v>2.66</v>
      </c>
      <c r="V242" s="9">
        <v>2.66</v>
      </c>
      <c r="W242" s="8">
        <v>2.66</v>
      </c>
      <c r="X242" s="9">
        <v>2.66</v>
      </c>
      <c r="Y242" s="8">
        <v>2.66</v>
      </c>
      <c r="Z242" s="9">
        <v>2.66</v>
      </c>
      <c r="AA242" s="8">
        <v>2.66</v>
      </c>
      <c r="AB242" s="9">
        <v>2.66</v>
      </c>
      <c r="AC242" s="8">
        <v>2.66</v>
      </c>
      <c r="AD242" s="9">
        <v>2.66</v>
      </c>
      <c r="AE242" s="8">
        <v>2.66</v>
      </c>
      <c r="AF242" s="9"/>
      <c r="AG242" s="8">
        <v>2.66</v>
      </c>
      <c r="AH242" s="9"/>
      <c r="AI242" s="8">
        <v>26.060000000000002</v>
      </c>
      <c r="AJ242" s="9"/>
    </row>
    <row r="243" spans="1:36" ht="15" x14ac:dyDescent="0.25">
      <c r="A243" s="1" t="s">
        <v>803</v>
      </c>
      <c r="B243" s="1" t="s">
        <v>804</v>
      </c>
      <c r="C243" s="1" t="str">
        <f t="shared" si="4"/>
        <v>F0396-U0396</v>
      </c>
      <c r="D243" s="1">
        <v>148</v>
      </c>
      <c r="E243" s="1" t="s">
        <v>1106</v>
      </c>
      <c r="F243" s="1" t="s">
        <v>1116</v>
      </c>
      <c r="G243" s="1" t="s">
        <v>1200</v>
      </c>
      <c r="H243" s="1" t="s">
        <v>0</v>
      </c>
      <c r="I243" s="1" t="s">
        <v>0</v>
      </c>
      <c r="J243" s="1" t="s">
        <v>1130</v>
      </c>
      <c r="K243" s="2">
        <v>81</v>
      </c>
      <c r="L243" s="2">
        <v>11876</v>
      </c>
      <c r="M243" s="8">
        <v>2.71</v>
      </c>
      <c r="N243" s="9">
        <v>4.92</v>
      </c>
      <c r="O243" s="8">
        <v>2.71</v>
      </c>
      <c r="P243" s="9">
        <v>2.71</v>
      </c>
      <c r="Q243" s="8">
        <v>2.71</v>
      </c>
      <c r="R243" s="9">
        <v>2.71</v>
      </c>
      <c r="S243" s="8">
        <v>2.71</v>
      </c>
      <c r="T243" s="9">
        <v>2.71</v>
      </c>
      <c r="U243" s="8">
        <v>2.71</v>
      </c>
      <c r="V243" s="9">
        <v>2.71</v>
      </c>
      <c r="W243" s="8">
        <v>2.71</v>
      </c>
      <c r="X243" s="9">
        <v>2.71</v>
      </c>
      <c r="Y243" s="8">
        <v>2.71</v>
      </c>
      <c r="Z243" s="9">
        <v>2.71</v>
      </c>
      <c r="AA243" s="8">
        <v>2.71</v>
      </c>
      <c r="AB243" s="9">
        <v>2.71</v>
      </c>
      <c r="AC243" s="8">
        <v>2.71</v>
      </c>
      <c r="AD243" s="9">
        <v>2.71</v>
      </c>
      <c r="AE243" s="8">
        <v>2.71</v>
      </c>
      <c r="AF243" s="9"/>
      <c r="AG243" s="8">
        <v>2.71</v>
      </c>
      <c r="AH243" s="9"/>
      <c r="AI243" s="8">
        <v>26.6</v>
      </c>
      <c r="AJ243" s="9"/>
    </row>
    <row r="244" spans="1:36" ht="15" x14ac:dyDescent="0.25">
      <c r="A244" s="1" t="s">
        <v>805</v>
      </c>
      <c r="B244" s="1" t="s">
        <v>806</v>
      </c>
      <c r="C244" s="1" t="str">
        <f t="shared" si="4"/>
        <v>F0397-U0397</v>
      </c>
      <c r="D244" s="1">
        <v>128</v>
      </c>
      <c r="E244" s="1" t="s">
        <v>1106</v>
      </c>
      <c r="F244" s="1" t="s">
        <v>1116</v>
      </c>
      <c r="G244" s="1" t="s">
        <v>1200</v>
      </c>
      <c r="H244" s="1" t="s">
        <v>0</v>
      </c>
      <c r="I244" s="1" t="s">
        <v>0</v>
      </c>
      <c r="J244" s="1" t="s">
        <v>1130</v>
      </c>
      <c r="K244" s="2">
        <v>81</v>
      </c>
      <c r="L244" s="2">
        <v>11876</v>
      </c>
      <c r="M244" s="8">
        <v>2.35</v>
      </c>
      <c r="N244" s="9">
        <v>4.26</v>
      </c>
      <c r="O244" s="8">
        <v>2.35</v>
      </c>
      <c r="P244" s="9">
        <v>2.35</v>
      </c>
      <c r="Q244" s="8">
        <v>2.35</v>
      </c>
      <c r="R244" s="9">
        <v>2.35</v>
      </c>
      <c r="S244" s="8">
        <v>2.35</v>
      </c>
      <c r="T244" s="9">
        <v>2.35</v>
      </c>
      <c r="U244" s="8">
        <v>2.35</v>
      </c>
      <c r="V244" s="9">
        <v>2.35</v>
      </c>
      <c r="W244" s="8">
        <v>2.35</v>
      </c>
      <c r="X244" s="9">
        <v>2.35</v>
      </c>
      <c r="Y244" s="8">
        <v>2.35</v>
      </c>
      <c r="Z244" s="9">
        <v>2.35</v>
      </c>
      <c r="AA244" s="8">
        <v>2.35</v>
      </c>
      <c r="AB244" s="9">
        <v>2.35</v>
      </c>
      <c r="AC244" s="8">
        <v>2.35</v>
      </c>
      <c r="AD244" s="9">
        <v>2.35</v>
      </c>
      <c r="AE244" s="8">
        <v>2.35</v>
      </c>
      <c r="AF244" s="9"/>
      <c r="AG244" s="8">
        <v>2.35</v>
      </c>
      <c r="AH244" s="9"/>
      <c r="AI244" s="8">
        <v>23.01</v>
      </c>
      <c r="AJ244" s="9"/>
    </row>
    <row r="245" spans="1:36" ht="15" x14ac:dyDescent="0.25">
      <c r="A245" s="1" t="s">
        <v>807</v>
      </c>
      <c r="B245" s="1" t="s">
        <v>808</v>
      </c>
      <c r="C245" s="1" t="str">
        <f t="shared" si="4"/>
        <v>F0398-U0398</v>
      </c>
      <c r="D245" s="1">
        <v>145</v>
      </c>
      <c r="E245" s="1" t="s">
        <v>1106</v>
      </c>
      <c r="F245" s="1" t="s">
        <v>1116</v>
      </c>
      <c r="G245" s="1" t="s">
        <v>1200</v>
      </c>
      <c r="H245" s="1" t="s">
        <v>0</v>
      </c>
      <c r="I245" s="1" t="s">
        <v>0</v>
      </c>
      <c r="J245" s="1" t="s">
        <v>1130</v>
      </c>
      <c r="K245" s="2">
        <v>81</v>
      </c>
      <c r="L245" s="2">
        <v>11876</v>
      </c>
      <c r="M245" s="8">
        <v>2.66</v>
      </c>
      <c r="N245" s="9">
        <v>4.82</v>
      </c>
      <c r="O245" s="8">
        <v>2.66</v>
      </c>
      <c r="P245" s="9">
        <v>2.66</v>
      </c>
      <c r="Q245" s="8">
        <v>2.66</v>
      </c>
      <c r="R245" s="9">
        <v>2.66</v>
      </c>
      <c r="S245" s="8">
        <v>2.66</v>
      </c>
      <c r="T245" s="9">
        <v>2.66</v>
      </c>
      <c r="U245" s="8">
        <v>2.66</v>
      </c>
      <c r="V245" s="9">
        <v>2.66</v>
      </c>
      <c r="W245" s="8">
        <v>2.66</v>
      </c>
      <c r="X245" s="9">
        <v>2.66</v>
      </c>
      <c r="Y245" s="8">
        <v>2.66</v>
      </c>
      <c r="Z245" s="9">
        <v>2.66</v>
      </c>
      <c r="AA245" s="8">
        <v>2.66</v>
      </c>
      <c r="AB245" s="9">
        <v>2.66</v>
      </c>
      <c r="AC245" s="8">
        <v>2.66</v>
      </c>
      <c r="AD245" s="9">
        <v>2.66</v>
      </c>
      <c r="AE245" s="8">
        <v>2.66</v>
      </c>
      <c r="AF245" s="9"/>
      <c r="AG245" s="8">
        <v>2.66</v>
      </c>
      <c r="AH245" s="9"/>
      <c r="AI245" s="8">
        <v>26.060000000000002</v>
      </c>
      <c r="AJ245" s="9"/>
    </row>
    <row r="246" spans="1:36" ht="15" x14ac:dyDescent="0.25">
      <c r="A246" s="1" t="s">
        <v>809</v>
      </c>
      <c r="B246" s="1" t="s">
        <v>810</v>
      </c>
      <c r="C246" s="1" t="str">
        <f t="shared" si="4"/>
        <v>F0399-U0399</v>
      </c>
      <c r="D246" s="1">
        <v>148</v>
      </c>
      <c r="E246" s="1" t="s">
        <v>1106</v>
      </c>
      <c r="F246" s="1" t="s">
        <v>1116</v>
      </c>
      <c r="G246" s="1" t="s">
        <v>1200</v>
      </c>
      <c r="H246" s="1" t="s">
        <v>0</v>
      </c>
      <c r="I246" s="1" t="s">
        <v>0</v>
      </c>
      <c r="J246" s="1" t="s">
        <v>1130</v>
      </c>
      <c r="K246" s="2">
        <v>81</v>
      </c>
      <c r="L246" s="2">
        <v>11876</v>
      </c>
      <c r="M246" s="8">
        <v>2.71</v>
      </c>
      <c r="N246" s="9">
        <v>4.92</v>
      </c>
      <c r="O246" s="8">
        <v>2.71</v>
      </c>
      <c r="P246" s="9">
        <v>2.71</v>
      </c>
      <c r="Q246" s="8">
        <v>2.71</v>
      </c>
      <c r="R246" s="9">
        <v>2.71</v>
      </c>
      <c r="S246" s="8">
        <v>2.71</v>
      </c>
      <c r="T246" s="9">
        <v>2.71</v>
      </c>
      <c r="U246" s="8">
        <v>2.71</v>
      </c>
      <c r="V246" s="9">
        <v>2.71</v>
      </c>
      <c r="W246" s="8">
        <v>2.71</v>
      </c>
      <c r="X246" s="9">
        <v>2.71</v>
      </c>
      <c r="Y246" s="8">
        <v>2.71</v>
      </c>
      <c r="Z246" s="9">
        <v>2.71</v>
      </c>
      <c r="AA246" s="8">
        <v>2.71</v>
      </c>
      <c r="AB246" s="9">
        <v>2.71</v>
      </c>
      <c r="AC246" s="8">
        <v>2.71</v>
      </c>
      <c r="AD246" s="9">
        <v>2.71</v>
      </c>
      <c r="AE246" s="8">
        <v>2.71</v>
      </c>
      <c r="AF246" s="9"/>
      <c r="AG246" s="8">
        <v>2.71</v>
      </c>
      <c r="AH246" s="9"/>
      <c r="AI246" s="8">
        <v>26.6</v>
      </c>
      <c r="AJ246" s="9"/>
    </row>
    <row r="247" spans="1:36" ht="15" x14ac:dyDescent="0.25">
      <c r="A247" s="1" t="s">
        <v>811</v>
      </c>
      <c r="B247" s="1" t="s">
        <v>812</v>
      </c>
      <c r="C247" s="1" t="str">
        <f t="shared" si="4"/>
        <v>F0400-U0768</v>
      </c>
      <c r="D247" s="1">
        <v>128</v>
      </c>
      <c r="E247" s="1" t="s">
        <v>1106</v>
      </c>
      <c r="F247" s="1" t="s">
        <v>1116</v>
      </c>
      <c r="G247" s="1" t="s">
        <v>1200</v>
      </c>
      <c r="H247" s="1" t="s">
        <v>0</v>
      </c>
      <c r="I247" s="1" t="s">
        <v>0</v>
      </c>
      <c r="J247" s="1" t="s">
        <v>1130</v>
      </c>
      <c r="K247" s="2">
        <v>81</v>
      </c>
      <c r="L247" s="2">
        <v>11876</v>
      </c>
      <c r="M247" s="8">
        <v>2.35</v>
      </c>
      <c r="N247" s="9">
        <v>4.26</v>
      </c>
      <c r="O247" s="8">
        <v>2.35</v>
      </c>
      <c r="P247" s="9">
        <v>2.35</v>
      </c>
      <c r="Q247" s="8">
        <v>2.35</v>
      </c>
      <c r="R247" s="9">
        <v>2.35</v>
      </c>
      <c r="S247" s="8">
        <v>2.35</v>
      </c>
      <c r="T247" s="9">
        <v>2.35</v>
      </c>
      <c r="U247" s="8">
        <v>2.35</v>
      </c>
      <c r="V247" s="9">
        <v>2.35</v>
      </c>
      <c r="W247" s="8">
        <v>2.35</v>
      </c>
      <c r="X247" s="9">
        <v>2.35</v>
      </c>
      <c r="Y247" s="8">
        <v>2.35</v>
      </c>
      <c r="Z247" s="9">
        <v>2.35</v>
      </c>
      <c r="AA247" s="8">
        <v>2.35</v>
      </c>
      <c r="AB247" s="9">
        <v>2.35</v>
      </c>
      <c r="AC247" s="8">
        <v>2.35</v>
      </c>
      <c r="AD247" s="9">
        <v>2.35</v>
      </c>
      <c r="AE247" s="8">
        <v>2.35</v>
      </c>
      <c r="AF247" s="9"/>
      <c r="AG247" s="8">
        <v>2.35</v>
      </c>
      <c r="AH247" s="9"/>
      <c r="AI247" s="8">
        <v>23.01</v>
      </c>
      <c r="AJ247" s="9"/>
    </row>
    <row r="248" spans="1:36" ht="15" x14ac:dyDescent="0.25">
      <c r="A248" s="1" t="s">
        <v>813</v>
      </c>
      <c r="B248" s="1" t="s">
        <v>814</v>
      </c>
      <c r="C248" s="1" t="str">
        <f t="shared" si="4"/>
        <v>F0401-U1071</v>
      </c>
      <c r="D248" s="1">
        <v>145</v>
      </c>
      <c r="E248" s="1" t="s">
        <v>1106</v>
      </c>
      <c r="F248" s="1" t="s">
        <v>1116</v>
      </c>
      <c r="G248" s="1" t="s">
        <v>1200</v>
      </c>
      <c r="H248" s="1" t="s">
        <v>0</v>
      </c>
      <c r="I248" s="1" t="s">
        <v>0</v>
      </c>
      <c r="J248" s="1" t="s">
        <v>1130</v>
      </c>
      <c r="K248" s="2">
        <v>81</v>
      </c>
      <c r="L248" s="2">
        <v>11876</v>
      </c>
      <c r="M248" s="8">
        <v>2.66</v>
      </c>
      <c r="N248" s="9">
        <v>4.82</v>
      </c>
      <c r="O248" s="8">
        <v>2.66</v>
      </c>
      <c r="P248" s="9">
        <v>2.66</v>
      </c>
      <c r="Q248" s="8">
        <v>2.66</v>
      </c>
      <c r="R248" s="9">
        <v>2.66</v>
      </c>
      <c r="S248" s="8">
        <v>2.66</v>
      </c>
      <c r="T248" s="9">
        <v>2.66</v>
      </c>
      <c r="U248" s="8">
        <v>2.66</v>
      </c>
      <c r="V248" s="9">
        <v>2.66</v>
      </c>
      <c r="W248" s="8">
        <v>2.66</v>
      </c>
      <c r="X248" s="9">
        <v>2.66</v>
      </c>
      <c r="Y248" s="8">
        <v>2.66</v>
      </c>
      <c r="Z248" s="9">
        <v>2.66</v>
      </c>
      <c r="AA248" s="8">
        <v>2.66</v>
      </c>
      <c r="AB248" s="9">
        <v>2.66</v>
      </c>
      <c r="AC248" s="8">
        <v>2.66</v>
      </c>
      <c r="AD248" s="9">
        <v>2.66</v>
      </c>
      <c r="AE248" s="8">
        <v>2.66</v>
      </c>
      <c r="AF248" s="9"/>
      <c r="AG248" s="8">
        <v>2.66</v>
      </c>
      <c r="AH248" s="9"/>
      <c r="AI248" s="8">
        <v>26.060000000000002</v>
      </c>
      <c r="AJ248" s="9"/>
    </row>
    <row r="249" spans="1:36" ht="15" x14ac:dyDescent="0.25">
      <c r="A249" s="1" t="s">
        <v>815</v>
      </c>
      <c r="B249" s="1" t="s">
        <v>816</v>
      </c>
      <c r="C249" s="1" t="str">
        <f t="shared" si="4"/>
        <v>F0402-U0793</v>
      </c>
      <c r="D249" s="1">
        <v>148</v>
      </c>
      <c r="E249" s="1" t="s">
        <v>1106</v>
      </c>
      <c r="F249" s="1" t="s">
        <v>1116</v>
      </c>
      <c r="G249" s="1" t="s">
        <v>1200</v>
      </c>
      <c r="H249" s="1" t="s">
        <v>0</v>
      </c>
      <c r="I249" s="1" t="s">
        <v>0</v>
      </c>
      <c r="J249" s="1" t="s">
        <v>1130</v>
      </c>
      <c r="K249" s="2">
        <v>81</v>
      </c>
      <c r="L249" s="2">
        <v>11876</v>
      </c>
      <c r="M249" s="8">
        <v>2.71</v>
      </c>
      <c r="N249" s="9">
        <v>4.92</v>
      </c>
      <c r="O249" s="8">
        <v>2.71</v>
      </c>
      <c r="P249" s="9">
        <v>2.71</v>
      </c>
      <c r="Q249" s="8">
        <v>2.71</v>
      </c>
      <c r="R249" s="9">
        <v>2.71</v>
      </c>
      <c r="S249" s="8">
        <v>2.71</v>
      </c>
      <c r="T249" s="9">
        <v>2.71</v>
      </c>
      <c r="U249" s="8">
        <v>2.71</v>
      </c>
      <c r="V249" s="9">
        <v>2.71</v>
      </c>
      <c r="W249" s="8">
        <v>2.71</v>
      </c>
      <c r="X249" s="9">
        <v>2.71</v>
      </c>
      <c r="Y249" s="8">
        <v>2.71</v>
      </c>
      <c r="Z249" s="9">
        <v>2.71</v>
      </c>
      <c r="AA249" s="8">
        <v>2.71</v>
      </c>
      <c r="AB249" s="9">
        <v>2</v>
      </c>
      <c r="AC249" s="8">
        <v>2.71</v>
      </c>
      <c r="AD249" s="9">
        <v>2.71</v>
      </c>
      <c r="AE249" s="8">
        <v>2.71</v>
      </c>
      <c r="AF249" s="9"/>
      <c r="AG249" s="8">
        <v>2.71</v>
      </c>
      <c r="AH249" s="9"/>
      <c r="AI249" s="8">
        <v>26.6</v>
      </c>
      <c r="AJ249" s="9"/>
    </row>
    <row r="250" spans="1:36" ht="15" x14ac:dyDescent="0.25">
      <c r="A250" s="1" t="s">
        <v>817</v>
      </c>
      <c r="B250" s="1" t="s">
        <v>818</v>
      </c>
      <c r="C250" s="1" t="str">
        <f t="shared" si="4"/>
        <v>F0403-U0403</v>
      </c>
      <c r="D250" s="1">
        <v>128</v>
      </c>
      <c r="E250" s="1" t="s">
        <v>1106</v>
      </c>
      <c r="F250" s="1" t="s">
        <v>1116</v>
      </c>
      <c r="G250" s="1" t="s">
        <v>1200</v>
      </c>
      <c r="H250" s="1" t="s">
        <v>0</v>
      </c>
      <c r="I250" s="1" t="s">
        <v>0</v>
      </c>
      <c r="J250" s="1" t="s">
        <v>1130</v>
      </c>
      <c r="K250" s="2">
        <v>81</v>
      </c>
      <c r="L250" s="2">
        <v>11876</v>
      </c>
      <c r="M250" s="8">
        <v>2.35</v>
      </c>
      <c r="N250" s="9">
        <v>4.26</v>
      </c>
      <c r="O250" s="8">
        <v>2.35</v>
      </c>
      <c r="P250" s="9">
        <v>2.35</v>
      </c>
      <c r="Q250" s="8">
        <v>2.35</v>
      </c>
      <c r="R250" s="9">
        <v>2.35</v>
      </c>
      <c r="S250" s="8">
        <v>2.35</v>
      </c>
      <c r="T250" s="9">
        <v>2.35</v>
      </c>
      <c r="U250" s="8">
        <v>2.35</v>
      </c>
      <c r="V250" s="9">
        <v>2.35</v>
      </c>
      <c r="W250" s="8">
        <v>2.35</v>
      </c>
      <c r="X250" s="9">
        <v>2.35</v>
      </c>
      <c r="Y250" s="8">
        <v>2.35</v>
      </c>
      <c r="Z250" s="9">
        <v>2.35</v>
      </c>
      <c r="AA250" s="8">
        <v>2.35</v>
      </c>
      <c r="AB250" s="9">
        <v>2.35</v>
      </c>
      <c r="AC250" s="8">
        <v>2.35</v>
      </c>
      <c r="AD250" s="9">
        <v>2.35</v>
      </c>
      <c r="AE250" s="8">
        <v>2.35</v>
      </c>
      <c r="AF250" s="9"/>
      <c r="AG250" s="8">
        <v>2.35</v>
      </c>
      <c r="AH250" s="9"/>
      <c r="AI250" s="8">
        <v>23.01</v>
      </c>
      <c r="AJ250" s="9"/>
    </row>
    <row r="251" spans="1:36" ht="15" x14ac:dyDescent="0.25">
      <c r="A251" s="1" t="s">
        <v>819</v>
      </c>
      <c r="B251" s="1" t="s">
        <v>820</v>
      </c>
      <c r="C251" s="1" t="str">
        <f t="shared" si="4"/>
        <v>F0404-U0404</v>
      </c>
      <c r="D251" s="1">
        <v>145</v>
      </c>
      <c r="E251" s="1" t="s">
        <v>1106</v>
      </c>
      <c r="F251" s="1" t="s">
        <v>1116</v>
      </c>
      <c r="G251" s="1" t="s">
        <v>1200</v>
      </c>
      <c r="H251" s="1" t="s">
        <v>0</v>
      </c>
      <c r="I251" s="1" t="s">
        <v>0</v>
      </c>
      <c r="J251" s="1" t="s">
        <v>1130</v>
      </c>
      <c r="K251" s="2">
        <v>81</v>
      </c>
      <c r="L251" s="2">
        <v>11876</v>
      </c>
      <c r="M251" s="8">
        <v>2.66</v>
      </c>
      <c r="N251" s="9">
        <v>4.82</v>
      </c>
      <c r="O251" s="8">
        <v>2.66</v>
      </c>
      <c r="P251" s="9">
        <v>2.66</v>
      </c>
      <c r="Q251" s="8">
        <v>2.66</v>
      </c>
      <c r="R251" s="9">
        <v>2.66</v>
      </c>
      <c r="S251" s="8">
        <v>2.66</v>
      </c>
      <c r="T251" s="9">
        <v>2.66</v>
      </c>
      <c r="U251" s="8">
        <v>2.66</v>
      </c>
      <c r="V251" s="9">
        <v>2.66</v>
      </c>
      <c r="W251" s="8">
        <v>2.66</v>
      </c>
      <c r="X251" s="9">
        <v>2.66</v>
      </c>
      <c r="Y251" s="8">
        <v>2.66</v>
      </c>
      <c r="Z251" s="9">
        <v>2.66</v>
      </c>
      <c r="AA251" s="8">
        <v>2.66</v>
      </c>
      <c r="AB251" s="9">
        <v>2.66</v>
      </c>
      <c r="AC251" s="8">
        <v>2.66</v>
      </c>
      <c r="AD251" s="9">
        <v>2.66</v>
      </c>
      <c r="AE251" s="8">
        <v>2.66</v>
      </c>
      <c r="AF251" s="9"/>
      <c r="AG251" s="8">
        <v>2.66</v>
      </c>
      <c r="AH251" s="9"/>
      <c r="AI251" s="8">
        <v>26.060000000000002</v>
      </c>
      <c r="AJ251" s="9"/>
    </row>
    <row r="252" spans="1:36" ht="15" x14ac:dyDescent="0.25">
      <c r="A252" s="1" t="s">
        <v>822</v>
      </c>
      <c r="B252" s="1" t="s">
        <v>265</v>
      </c>
      <c r="C252" s="1" t="str">
        <f t="shared" si="4"/>
        <v>F0406-U0406</v>
      </c>
      <c r="D252" s="1">
        <v>488</v>
      </c>
      <c r="E252" s="1" t="s">
        <v>1106</v>
      </c>
      <c r="F252" s="1" t="s">
        <v>1116</v>
      </c>
      <c r="G252" s="1" t="s">
        <v>1200</v>
      </c>
      <c r="H252" s="1" t="s">
        <v>0</v>
      </c>
      <c r="I252" s="1" t="s">
        <v>0</v>
      </c>
      <c r="J252" s="1" t="s">
        <v>1130</v>
      </c>
      <c r="K252" s="2">
        <v>81</v>
      </c>
      <c r="L252" s="2">
        <v>11876</v>
      </c>
      <c r="M252" s="8">
        <v>8.9500000000000011</v>
      </c>
      <c r="N252" s="9">
        <v>16.23</v>
      </c>
      <c r="O252" s="8">
        <v>8.9500000000000011</v>
      </c>
      <c r="P252" s="9">
        <v>8.9500000000000011</v>
      </c>
      <c r="Q252" s="8">
        <v>8.9500000000000011</v>
      </c>
      <c r="R252" s="9">
        <v>8.9500000000000011</v>
      </c>
      <c r="S252" s="8">
        <v>8.9500000000000011</v>
      </c>
      <c r="T252" s="9">
        <v>8.9500000000000011</v>
      </c>
      <c r="U252" s="8">
        <v>8.9500000000000011</v>
      </c>
      <c r="V252" s="9">
        <v>8.9500000000000011</v>
      </c>
      <c r="W252" s="8">
        <v>8.9500000000000011</v>
      </c>
      <c r="X252" s="9">
        <v>8.9500000000000011</v>
      </c>
      <c r="Y252" s="8">
        <v>8.9500000000000011</v>
      </c>
      <c r="Z252" s="9">
        <v>8.9500000000000011</v>
      </c>
      <c r="AA252" s="8">
        <v>8.9500000000000011</v>
      </c>
      <c r="AB252" s="9">
        <v>1</v>
      </c>
      <c r="AC252" s="8">
        <v>8.9500000000000011</v>
      </c>
      <c r="AD252" s="9">
        <v>8.9500000000000011</v>
      </c>
      <c r="AE252" s="8">
        <v>8.9500000000000011</v>
      </c>
      <c r="AF252" s="9"/>
      <c r="AG252" s="8">
        <v>8.9500000000000011</v>
      </c>
      <c r="AH252" s="9"/>
      <c r="AI252" s="8">
        <v>87.710000000000008</v>
      </c>
      <c r="AJ252" s="9"/>
    </row>
    <row r="253" spans="1:36" ht="15" x14ac:dyDescent="0.25">
      <c r="A253" s="1" t="s">
        <v>823</v>
      </c>
      <c r="B253" s="1" t="s">
        <v>255</v>
      </c>
      <c r="C253" s="1" t="str">
        <f t="shared" si="4"/>
        <v>F0407-U0683</v>
      </c>
      <c r="D253" s="1">
        <v>200</v>
      </c>
      <c r="E253" s="1" t="s">
        <v>1106</v>
      </c>
      <c r="F253" s="1" t="s">
        <v>1116</v>
      </c>
      <c r="G253" s="1" t="s">
        <v>1200</v>
      </c>
      <c r="H253" s="1" t="s">
        <v>0</v>
      </c>
      <c r="I253" s="1" t="s">
        <v>0</v>
      </c>
      <c r="J253" s="1" t="s">
        <v>1130</v>
      </c>
      <c r="K253" s="2">
        <v>81</v>
      </c>
      <c r="L253" s="2">
        <v>11876</v>
      </c>
      <c r="M253" s="8">
        <v>3.6700000000000004</v>
      </c>
      <c r="N253" s="9">
        <v>6.65</v>
      </c>
      <c r="O253" s="8">
        <v>3.6700000000000004</v>
      </c>
      <c r="P253" s="9">
        <v>3.6700000000000004</v>
      </c>
      <c r="Q253" s="8">
        <v>3.6700000000000004</v>
      </c>
      <c r="R253" s="9">
        <v>3.6700000000000004</v>
      </c>
      <c r="S253" s="8">
        <v>3.6700000000000004</v>
      </c>
      <c r="T253" s="9">
        <v>3.6700000000000004</v>
      </c>
      <c r="U253" s="8">
        <v>3.6700000000000004</v>
      </c>
      <c r="V253" s="9">
        <v>3.6700000000000004</v>
      </c>
      <c r="W253" s="8">
        <v>3.6700000000000004</v>
      </c>
      <c r="X253" s="9">
        <v>3.6700000000000004</v>
      </c>
      <c r="Y253" s="8">
        <v>3.6700000000000004</v>
      </c>
      <c r="Z253" s="9">
        <v>3.6700000000000004</v>
      </c>
      <c r="AA253" s="8">
        <v>3.6700000000000004</v>
      </c>
      <c r="AB253" s="9">
        <v>3.6700000000000004</v>
      </c>
      <c r="AC253" s="8">
        <v>3.6700000000000004</v>
      </c>
      <c r="AD253" s="9">
        <v>3.6700000000000004</v>
      </c>
      <c r="AE253" s="8">
        <v>3.6700000000000004</v>
      </c>
      <c r="AF253" s="9"/>
      <c r="AG253" s="8">
        <v>3.6700000000000004</v>
      </c>
      <c r="AH253" s="9"/>
      <c r="AI253" s="8">
        <v>8.8600000000000012</v>
      </c>
      <c r="AJ253" s="9"/>
    </row>
    <row r="254" spans="1:36" ht="15" x14ac:dyDescent="0.25">
      <c r="A254" s="1" t="s">
        <v>824</v>
      </c>
      <c r="B254" s="1" t="s">
        <v>825</v>
      </c>
      <c r="C254" s="1" t="str">
        <f t="shared" si="4"/>
        <v>F0408-U0906</v>
      </c>
      <c r="D254" s="1">
        <v>172</v>
      </c>
      <c r="E254" s="1" t="s">
        <v>1106</v>
      </c>
      <c r="F254" s="1" t="s">
        <v>1116</v>
      </c>
      <c r="G254" s="1" t="s">
        <v>1200</v>
      </c>
      <c r="H254" s="1" t="s">
        <v>0</v>
      </c>
      <c r="I254" s="1" t="s">
        <v>0</v>
      </c>
      <c r="J254" s="1" t="s">
        <v>1130</v>
      </c>
      <c r="K254" s="2">
        <v>81</v>
      </c>
      <c r="L254" s="2">
        <v>11876</v>
      </c>
      <c r="M254" s="8">
        <v>3.1500000000000004</v>
      </c>
      <c r="N254" s="9">
        <v>5.7200000000000006</v>
      </c>
      <c r="O254" s="8">
        <v>3.1500000000000004</v>
      </c>
      <c r="P254" s="9">
        <v>3.1500000000000004</v>
      </c>
      <c r="Q254" s="8">
        <v>3.1500000000000004</v>
      </c>
      <c r="R254" s="9">
        <v>3.1500000000000004</v>
      </c>
      <c r="S254" s="8">
        <v>3.1500000000000004</v>
      </c>
      <c r="T254" s="9">
        <v>3.1500000000000004</v>
      </c>
      <c r="U254" s="8">
        <v>3.1500000000000004</v>
      </c>
      <c r="V254" s="9">
        <v>3.1500000000000004</v>
      </c>
      <c r="W254" s="8">
        <v>3.1500000000000004</v>
      </c>
      <c r="X254" s="9">
        <v>3.1500000000000004</v>
      </c>
      <c r="Y254" s="8">
        <v>3.1500000000000004</v>
      </c>
      <c r="Z254" s="9">
        <v>3.1500000000000004</v>
      </c>
      <c r="AA254" s="8">
        <v>3.1500000000000004</v>
      </c>
      <c r="AB254" s="9">
        <v>3.1500000000000004</v>
      </c>
      <c r="AC254" s="8">
        <v>3.1500000000000004</v>
      </c>
      <c r="AD254" s="9">
        <v>3.1500000000000004</v>
      </c>
      <c r="AE254" s="8">
        <v>3.1500000000000004</v>
      </c>
      <c r="AF254" s="9"/>
      <c r="AG254" s="8">
        <v>3.1500000000000004</v>
      </c>
      <c r="AH254" s="9"/>
      <c r="AI254" s="8">
        <v>30.91</v>
      </c>
      <c r="AJ254" s="9"/>
    </row>
    <row r="255" spans="1:36" ht="15" x14ac:dyDescent="0.25">
      <c r="A255" s="1" t="s">
        <v>826</v>
      </c>
      <c r="B255" s="1" t="s">
        <v>827</v>
      </c>
      <c r="C255" s="1" t="str">
        <f t="shared" si="4"/>
        <v>F0409-U0931</v>
      </c>
      <c r="D255" s="1">
        <v>79</v>
      </c>
      <c r="E255" s="1" t="s">
        <v>1106</v>
      </c>
      <c r="F255" s="1" t="s">
        <v>1116</v>
      </c>
      <c r="G255" s="1" t="s">
        <v>1200</v>
      </c>
      <c r="H255" s="1" t="s">
        <v>0</v>
      </c>
      <c r="I255" s="1" t="s">
        <v>0</v>
      </c>
      <c r="J255" s="1" t="s">
        <v>1130</v>
      </c>
      <c r="K255" s="2">
        <v>81</v>
      </c>
      <c r="L255" s="2">
        <v>11876</v>
      </c>
      <c r="M255" s="8">
        <v>1.4500000000000002</v>
      </c>
      <c r="N255" s="9">
        <v>2.6300000000000003</v>
      </c>
      <c r="O255" s="8">
        <v>1.4500000000000002</v>
      </c>
      <c r="P255" s="9">
        <v>1.4500000000000002</v>
      </c>
      <c r="Q255" s="8">
        <v>1.4500000000000002</v>
      </c>
      <c r="R255" s="9">
        <v>1.4500000000000002</v>
      </c>
      <c r="S255" s="8">
        <v>1.4500000000000002</v>
      </c>
      <c r="T255" s="9">
        <v>1.4500000000000002</v>
      </c>
      <c r="U255" s="8">
        <v>1.4500000000000002</v>
      </c>
      <c r="V255" s="9">
        <v>1.4500000000000002</v>
      </c>
      <c r="W255" s="8">
        <v>1.4500000000000002</v>
      </c>
      <c r="X255" s="9">
        <v>1.4500000000000002</v>
      </c>
      <c r="Y255" s="8">
        <v>1.4500000000000002</v>
      </c>
      <c r="Z255" s="9">
        <v>1.4500000000000002</v>
      </c>
      <c r="AA255" s="8">
        <v>1.4500000000000002</v>
      </c>
      <c r="AB255" s="9">
        <v>1.4500000000000002</v>
      </c>
      <c r="AC255" s="8">
        <v>1.4500000000000002</v>
      </c>
      <c r="AD255" s="9">
        <v>1.4500000000000002</v>
      </c>
      <c r="AE255" s="8">
        <v>1.4500000000000002</v>
      </c>
      <c r="AF255" s="9"/>
      <c r="AG255" s="8">
        <v>1.4500000000000002</v>
      </c>
      <c r="AH255" s="9"/>
      <c r="AI255" s="8">
        <v>14.200000000000001</v>
      </c>
      <c r="AJ255" s="9"/>
    </row>
    <row r="256" spans="1:36" ht="15" x14ac:dyDescent="0.25">
      <c r="A256" s="1" t="s">
        <v>828</v>
      </c>
      <c r="B256" s="1" t="s">
        <v>829</v>
      </c>
      <c r="C256" s="1" t="str">
        <f t="shared" si="4"/>
        <v>F0410-U0988</v>
      </c>
      <c r="D256" s="1">
        <v>169</v>
      </c>
      <c r="E256" s="1" t="s">
        <v>1106</v>
      </c>
      <c r="F256" s="1" t="s">
        <v>1116</v>
      </c>
      <c r="G256" s="1" t="s">
        <v>1200</v>
      </c>
      <c r="H256" s="1" t="s">
        <v>0</v>
      </c>
      <c r="I256" s="1" t="s">
        <v>0</v>
      </c>
      <c r="J256" s="1" t="s">
        <v>1130</v>
      </c>
      <c r="K256" s="2">
        <v>81</v>
      </c>
      <c r="L256" s="2">
        <v>11876</v>
      </c>
      <c r="M256" s="8">
        <v>3.1</v>
      </c>
      <c r="N256" s="9">
        <v>5.62</v>
      </c>
      <c r="O256" s="8">
        <v>3.1</v>
      </c>
      <c r="P256" s="9">
        <v>3.1</v>
      </c>
      <c r="Q256" s="8">
        <v>3.1</v>
      </c>
      <c r="R256" s="9">
        <v>3.1</v>
      </c>
      <c r="S256" s="8">
        <v>3.1</v>
      </c>
      <c r="T256" s="9">
        <v>3.1</v>
      </c>
      <c r="U256" s="8">
        <v>3.1</v>
      </c>
      <c r="V256" s="9">
        <v>3.1</v>
      </c>
      <c r="W256" s="8">
        <v>3.1</v>
      </c>
      <c r="X256" s="9">
        <v>3.1</v>
      </c>
      <c r="Y256" s="8">
        <v>3.1</v>
      </c>
      <c r="Z256" s="9">
        <v>3.1</v>
      </c>
      <c r="AA256" s="8">
        <v>3.1</v>
      </c>
      <c r="AB256" s="9">
        <v>3.1</v>
      </c>
      <c r="AC256" s="8">
        <v>3.1</v>
      </c>
      <c r="AD256" s="9">
        <v>3.1</v>
      </c>
      <c r="AE256" s="8">
        <v>3.1</v>
      </c>
      <c r="AF256" s="9"/>
      <c r="AG256" s="8">
        <v>3.1</v>
      </c>
      <c r="AH256" s="9"/>
      <c r="AI256" s="8">
        <v>30.380000000000003</v>
      </c>
      <c r="AJ256" s="9"/>
    </row>
    <row r="257" spans="1:36" ht="15" x14ac:dyDescent="0.25">
      <c r="A257" s="1" t="s">
        <v>830</v>
      </c>
      <c r="B257" s="1" t="s">
        <v>831</v>
      </c>
      <c r="C257" s="1" t="str">
        <f t="shared" si="4"/>
        <v>F0411-U0935</v>
      </c>
      <c r="D257" s="1">
        <v>172</v>
      </c>
      <c r="E257" s="1" t="s">
        <v>1106</v>
      </c>
      <c r="F257" s="1" t="s">
        <v>1116</v>
      </c>
      <c r="G257" s="1" t="s">
        <v>1200</v>
      </c>
      <c r="H257" s="1" t="s">
        <v>0</v>
      </c>
      <c r="I257" s="1" t="s">
        <v>0</v>
      </c>
      <c r="J257" s="1" t="s">
        <v>1130</v>
      </c>
      <c r="K257" s="2">
        <v>81</v>
      </c>
      <c r="L257" s="2">
        <v>11876</v>
      </c>
      <c r="M257" s="8">
        <v>3.1500000000000004</v>
      </c>
      <c r="N257" s="9">
        <v>5.7200000000000006</v>
      </c>
      <c r="O257" s="8">
        <v>3.1500000000000004</v>
      </c>
      <c r="P257" s="9">
        <v>3.1500000000000004</v>
      </c>
      <c r="Q257" s="8">
        <v>3.1500000000000004</v>
      </c>
      <c r="R257" s="9">
        <v>3.1500000000000004</v>
      </c>
      <c r="S257" s="8">
        <v>3.1500000000000004</v>
      </c>
      <c r="T257" s="9">
        <v>3.1500000000000004</v>
      </c>
      <c r="U257" s="8">
        <v>3.1500000000000004</v>
      </c>
      <c r="V257" s="9">
        <v>3.1500000000000004</v>
      </c>
      <c r="W257" s="8">
        <v>3.1500000000000004</v>
      </c>
      <c r="X257" s="9">
        <v>3.1500000000000004</v>
      </c>
      <c r="Y257" s="8">
        <v>3.1500000000000004</v>
      </c>
      <c r="Z257" s="9">
        <v>3.1500000000000004</v>
      </c>
      <c r="AA257" s="8">
        <v>3.1500000000000004</v>
      </c>
      <c r="AB257" s="9">
        <v>3.1500000000000004</v>
      </c>
      <c r="AC257" s="8">
        <v>3.1500000000000004</v>
      </c>
      <c r="AD257" s="9">
        <v>3.1500000000000004</v>
      </c>
      <c r="AE257" s="8">
        <v>3.1500000000000004</v>
      </c>
      <c r="AF257" s="9"/>
      <c r="AG257" s="8">
        <v>3.1500000000000004</v>
      </c>
      <c r="AH257" s="9"/>
      <c r="AI257" s="8">
        <v>30.91</v>
      </c>
      <c r="AJ257" s="9"/>
    </row>
    <row r="258" spans="1:36" ht="15" x14ac:dyDescent="0.25">
      <c r="A258" s="1" t="s">
        <v>832</v>
      </c>
      <c r="B258" s="1" t="s">
        <v>833</v>
      </c>
      <c r="C258" s="1" t="str">
        <f t="shared" si="4"/>
        <v>F0412-U0850</v>
      </c>
      <c r="D258" s="1">
        <v>79</v>
      </c>
      <c r="E258" s="1" t="s">
        <v>1106</v>
      </c>
      <c r="F258" s="1" t="s">
        <v>1116</v>
      </c>
      <c r="G258" s="1" t="s">
        <v>1200</v>
      </c>
      <c r="H258" s="1" t="s">
        <v>0</v>
      </c>
      <c r="I258" s="1" t="s">
        <v>0</v>
      </c>
      <c r="J258" s="1" t="s">
        <v>1130</v>
      </c>
      <c r="K258" s="2">
        <v>81</v>
      </c>
      <c r="L258" s="2">
        <v>11876</v>
      </c>
      <c r="M258" s="8">
        <v>1.4500000000000002</v>
      </c>
      <c r="N258" s="9">
        <v>2.6300000000000003</v>
      </c>
      <c r="O258" s="8">
        <v>1.4500000000000002</v>
      </c>
      <c r="P258" s="9">
        <v>1.4500000000000002</v>
      </c>
      <c r="Q258" s="8">
        <v>1.4500000000000002</v>
      </c>
      <c r="R258" s="9">
        <v>1.4500000000000002</v>
      </c>
      <c r="S258" s="8">
        <v>1.4500000000000002</v>
      </c>
      <c r="T258" s="9">
        <v>1.4500000000000002</v>
      </c>
      <c r="U258" s="8">
        <v>1.4500000000000002</v>
      </c>
      <c r="V258" s="9">
        <v>1.4500000000000002</v>
      </c>
      <c r="W258" s="8">
        <v>1.4500000000000002</v>
      </c>
      <c r="X258" s="9">
        <v>1.4500000000000002</v>
      </c>
      <c r="Y258" s="8">
        <v>1.4500000000000002</v>
      </c>
      <c r="Z258" s="9">
        <v>1.4500000000000002</v>
      </c>
      <c r="AA258" s="8">
        <v>1.4500000000000002</v>
      </c>
      <c r="AB258" s="9">
        <v>1.4500000000000002</v>
      </c>
      <c r="AC258" s="8">
        <v>1.4500000000000002</v>
      </c>
      <c r="AD258" s="9">
        <v>1.4500000000000002</v>
      </c>
      <c r="AE258" s="8">
        <v>1.4500000000000002</v>
      </c>
      <c r="AF258" s="9"/>
      <c r="AG258" s="8">
        <v>1.4500000000000002</v>
      </c>
      <c r="AH258" s="9"/>
      <c r="AI258" s="8">
        <v>14.200000000000001</v>
      </c>
      <c r="AJ258" s="9"/>
    </row>
    <row r="259" spans="1:36" ht="15" x14ac:dyDescent="0.25">
      <c r="A259" s="1" t="s">
        <v>834</v>
      </c>
      <c r="B259" s="1" t="s">
        <v>1775</v>
      </c>
      <c r="C259" s="1" t="str">
        <f t="shared" si="4"/>
        <v>F0413-U1076</v>
      </c>
      <c r="D259" s="1">
        <v>172</v>
      </c>
      <c r="E259" s="1" t="s">
        <v>1106</v>
      </c>
      <c r="F259" s="1" t="s">
        <v>1116</v>
      </c>
      <c r="G259" s="1" t="s">
        <v>1200</v>
      </c>
      <c r="H259" s="1" t="s">
        <v>0</v>
      </c>
      <c r="I259" s="1" t="s">
        <v>0</v>
      </c>
      <c r="J259" s="1" t="s">
        <v>1130</v>
      </c>
      <c r="K259" s="2">
        <v>81</v>
      </c>
      <c r="L259" s="2">
        <v>11876</v>
      </c>
      <c r="M259" s="8">
        <v>3.1500000000000004</v>
      </c>
      <c r="N259" s="9">
        <v>5.7200000000000006</v>
      </c>
      <c r="O259" s="8">
        <v>3.1500000000000004</v>
      </c>
      <c r="P259" s="9">
        <v>3.1500000000000004</v>
      </c>
      <c r="Q259" s="8">
        <v>3.1500000000000004</v>
      </c>
      <c r="R259" s="9">
        <v>3.1500000000000004</v>
      </c>
      <c r="S259" s="8">
        <v>3.1500000000000004</v>
      </c>
      <c r="T259" s="9">
        <v>3.1500000000000004</v>
      </c>
      <c r="U259" s="8">
        <v>3.1500000000000004</v>
      </c>
      <c r="V259" s="9">
        <v>3.1500000000000004</v>
      </c>
      <c r="W259" s="8">
        <v>3.1500000000000004</v>
      </c>
      <c r="X259" s="9">
        <v>3.1500000000000004</v>
      </c>
      <c r="Y259" s="8">
        <v>3.1500000000000004</v>
      </c>
      <c r="Z259" s="9">
        <v>3.1500000000000004</v>
      </c>
      <c r="AA259" s="8">
        <v>3.1500000000000004</v>
      </c>
      <c r="AB259" s="9">
        <v>3.1500000000000004</v>
      </c>
      <c r="AC259" s="8">
        <v>3.1500000000000004</v>
      </c>
      <c r="AD259" s="9">
        <v>3.1500000000000004</v>
      </c>
      <c r="AE259" s="8">
        <v>3.1500000000000004</v>
      </c>
      <c r="AF259" s="9"/>
      <c r="AG259" s="8">
        <v>3.1500000000000004</v>
      </c>
      <c r="AH259" s="9"/>
      <c r="AI259" s="8">
        <v>30.91</v>
      </c>
      <c r="AJ259" s="9"/>
    </row>
    <row r="260" spans="1:36" ht="15" x14ac:dyDescent="0.25">
      <c r="A260" s="1" t="s">
        <v>835</v>
      </c>
      <c r="B260" s="1" t="s">
        <v>836</v>
      </c>
      <c r="C260" s="1" t="str">
        <f t="shared" ref="C260:C323" si="5">CONCATENATE(A260,"-",B260)</f>
        <v>F0414-U0993</v>
      </c>
      <c r="D260" s="1">
        <v>172</v>
      </c>
      <c r="E260" s="1" t="s">
        <v>1106</v>
      </c>
      <c r="F260" s="1" t="s">
        <v>1116</v>
      </c>
      <c r="G260" s="1" t="s">
        <v>1200</v>
      </c>
      <c r="H260" s="1" t="s">
        <v>0</v>
      </c>
      <c r="I260" s="1" t="s">
        <v>0</v>
      </c>
      <c r="J260" s="1" t="s">
        <v>1130</v>
      </c>
      <c r="K260" s="2">
        <v>81</v>
      </c>
      <c r="L260" s="2">
        <v>11876</v>
      </c>
      <c r="M260" s="8">
        <v>3.1500000000000004</v>
      </c>
      <c r="N260" s="9">
        <v>5.7200000000000006</v>
      </c>
      <c r="O260" s="8">
        <v>3.1500000000000004</v>
      </c>
      <c r="P260" s="9">
        <v>3.1500000000000004</v>
      </c>
      <c r="Q260" s="8">
        <v>3.1500000000000004</v>
      </c>
      <c r="R260" s="9">
        <v>3.1500000000000004</v>
      </c>
      <c r="S260" s="8">
        <v>3.1500000000000004</v>
      </c>
      <c r="T260" s="9">
        <v>3.1500000000000004</v>
      </c>
      <c r="U260" s="8">
        <v>3.1500000000000004</v>
      </c>
      <c r="V260" s="9">
        <v>3.1500000000000004</v>
      </c>
      <c r="W260" s="8">
        <v>3.1500000000000004</v>
      </c>
      <c r="X260" s="9">
        <v>3.1500000000000004</v>
      </c>
      <c r="Y260" s="8">
        <v>3.1500000000000004</v>
      </c>
      <c r="Z260" s="9">
        <v>3.1500000000000004</v>
      </c>
      <c r="AA260" s="8">
        <v>3.1500000000000004</v>
      </c>
      <c r="AB260" s="9">
        <v>3.1500000000000004</v>
      </c>
      <c r="AC260" s="8">
        <v>3.1500000000000004</v>
      </c>
      <c r="AD260" s="9">
        <v>3.1500000000000004</v>
      </c>
      <c r="AE260" s="8">
        <v>3.1500000000000004</v>
      </c>
      <c r="AF260" s="9"/>
      <c r="AG260" s="8">
        <v>3.1500000000000004</v>
      </c>
      <c r="AH260" s="9"/>
      <c r="AI260" s="8">
        <v>30.91</v>
      </c>
      <c r="AJ260" s="9"/>
    </row>
    <row r="261" spans="1:36" ht="15" x14ac:dyDescent="0.25">
      <c r="A261" s="1" t="s">
        <v>837</v>
      </c>
      <c r="B261" s="1" t="s">
        <v>838</v>
      </c>
      <c r="C261" s="1" t="str">
        <f t="shared" si="5"/>
        <v>F0415-U0415</v>
      </c>
      <c r="D261" s="1">
        <v>79</v>
      </c>
      <c r="E261" s="1" t="s">
        <v>1106</v>
      </c>
      <c r="F261" s="1" t="s">
        <v>1116</v>
      </c>
      <c r="G261" s="1" t="s">
        <v>1200</v>
      </c>
      <c r="H261" s="1" t="s">
        <v>0</v>
      </c>
      <c r="I261" s="1" t="s">
        <v>0</v>
      </c>
      <c r="J261" s="1" t="s">
        <v>1130</v>
      </c>
      <c r="K261" s="2">
        <v>81</v>
      </c>
      <c r="L261" s="2">
        <v>11876</v>
      </c>
      <c r="M261" s="8">
        <v>1.4500000000000002</v>
      </c>
      <c r="N261" s="9">
        <v>2.6300000000000003</v>
      </c>
      <c r="O261" s="8">
        <v>1.4500000000000002</v>
      </c>
      <c r="P261" s="9">
        <v>1.4500000000000002</v>
      </c>
      <c r="Q261" s="8">
        <v>1.4500000000000002</v>
      </c>
      <c r="R261" s="9">
        <v>1.4500000000000002</v>
      </c>
      <c r="S261" s="8">
        <v>1.4500000000000002</v>
      </c>
      <c r="T261" s="9">
        <v>1.4500000000000002</v>
      </c>
      <c r="U261" s="8">
        <v>1.4500000000000002</v>
      </c>
      <c r="V261" s="9">
        <v>1.4500000000000002</v>
      </c>
      <c r="W261" s="8">
        <v>1.4500000000000002</v>
      </c>
      <c r="X261" s="9">
        <v>1.4500000000000002</v>
      </c>
      <c r="Y261" s="8">
        <v>1.4500000000000002</v>
      </c>
      <c r="Z261" s="9">
        <v>1.4500000000000002</v>
      </c>
      <c r="AA261" s="8">
        <v>1.4500000000000002</v>
      </c>
      <c r="AB261" s="9">
        <v>1</v>
      </c>
      <c r="AC261" s="8">
        <v>1.4500000000000002</v>
      </c>
      <c r="AD261" s="9">
        <v>1.4500000000000002</v>
      </c>
      <c r="AE261" s="8">
        <v>1.4500000000000002</v>
      </c>
      <c r="AF261" s="9"/>
      <c r="AG261" s="8">
        <v>1.4500000000000002</v>
      </c>
      <c r="AH261" s="9"/>
      <c r="AI261" s="8">
        <v>14.200000000000001</v>
      </c>
      <c r="AJ261" s="9"/>
    </row>
    <row r="262" spans="1:36" ht="15" x14ac:dyDescent="0.25">
      <c r="A262" s="1" t="s">
        <v>839</v>
      </c>
      <c r="B262" s="1" t="s">
        <v>840</v>
      </c>
      <c r="C262" s="1" t="str">
        <f t="shared" si="5"/>
        <v>F0416-U0810</v>
      </c>
      <c r="D262" s="1">
        <v>172</v>
      </c>
      <c r="E262" s="1" t="s">
        <v>1106</v>
      </c>
      <c r="F262" s="1" t="s">
        <v>1116</v>
      </c>
      <c r="G262" s="1" t="s">
        <v>1200</v>
      </c>
      <c r="H262" s="1" t="s">
        <v>0</v>
      </c>
      <c r="I262" s="1" t="s">
        <v>0</v>
      </c>
      <c r="J262" s="1" t="s">
        <v>1130</v>
      </c>
      <c r="K262" s="2">
        <v>81</v>
      </c>
      <c r="L262" s="2">
        <v>11876</v>
      </c>
      <c r="M262" s="8">
        <v>3.1500000000000004</v>
      </c>
      <c r="N262" s="9">
        <v>5.7200000000000006</v>
      </c>
      <c r="O262" s="8">
        <v>3.1500000000000004</v>
      </c>
      <c r="P262" s="9">
        <v>3.1500000000000004</v>
      </c>
      <c r="Q262" s="8">
        <v>3.1500000000000004</v>
      </c>
      <c r="R262" s="9">
        <v>3.1500000000000004</v>
      </c>
      <c r="S262" s="8">
        <v>3.1500000000000004</v>
      </c>
      <c r="T262" s="9">
        <v>3.1500000000000004</v>
      </c>
      <c r="U262" s="8">
        <v>3.1500000000000004</v>
      </c>
      <c r="V262" s="9">
        <v>3.1500000000000004</v>
      </c>
      <c r="W262" s="8">
        <v>3.1500000000000004</v>
      </c>
      <c r="X262" s="9">
        <v>3.1500000000000004</v>
      </c>
      <c r="Y262" s="8">
        <v>3.1500000000000004</v>
      </c>
      <c r="Z262" s="9">
        <v>3.1500000000000004</v>
      </c>
      <c r="AA262" s="8">
        <v>3.1500000000000004</v>
      </c>
      <c r="AB262" s="9">
        <v>3.1500000000000004</v>
      </c>
      <c r="AC262" s="8">
        <v>3.1500000000000004</v>
      </c>
      <c r="AD262" s="9">
        <v>3.1500000000000004</v>
      </c>
      <c r="AE262" s="8">
        <v>3.1500000000000004</v>
      </c>
      <c r="AF262" s="9"/>
      <c r="AG262" s="8">
        <v>3.1500000000000004</v>
      </c>
      <c r="AH262" s="9"/>
      <c r="AI262" s="8">
        <v>30.91</v>
      </c>
      <c r="AJ262" s="9"/>
    </row>
    <row r="263" spans="1:36" ht="15" x14ac:dyDescent="0.25">
      <c r="A263" s="1" t="s">
        <v>841</v>
      </c>
      <c r="B263" s="1" t="s">
        <v>842</v>
      </c>
      <c r="C263" s="1" t="str">
        <f t="shared" si="5"/>
        <v>F0417-U0998</v>
      </c>
      <c r="D263" s="1">
        <v>172</v>
      </c>
      <c r="E263" s="1" t="s">
        <v>1106</v>
      </c>
      <c r="F263" s="1" t="s">
        <v>1116</v>
      </c>
      <c r="G263" s="1" t="s">
        <v>1200</v>
      </c>
      <c r="H263" s="1" t="s">
        <v>0</v>
      </c>
      <c r="I263" s="1" t="s">
        <v>0</v>
      </c>
      <c r="J263" s="1" t="s">
        <v>1130</v>
      </c>
      <c r="K263" s="2">
        <v>81</v>
      </c>
      <c r="L263" s="2">
        <v>11876</v>
      </c>
      <c r="M263" s="8">
        <v>3.1500000000000004</v>
      </c>
      <c r="N263" s="9">
        <v>5.7200000000000006</v>
      </c>
      <c r="O263" s="8">
        <v>3.1500000000000004</v>
      </c>
      <c r="P263" s="9">
        <v>3.1500000000000004</v>
      </c>
      <c r="Q263" s="8">
        <v>3.1500000000000004</v>
      </c>
      <c r="R263" s="9">
        <v>3.1500000000000004</v>
      </c>
      <c r="S263" s="8">
        <v>3.1500000000000004</v>
      </c>
      <c r="T263" s="9">
        <v>3.1500000000000004</v>
      </c>
      <c r="U263" s="8">
        <v>3.1500000000000004</v>
      </c>
      <c r="V263" s="9">
        <v>3.1500000000000004</v>
      </c>
      <c r="W263" s="8">
        <v>3.1500000000000004</v>
      </c>
      <c r="X263" s="9">
        <v>3.1500000000000004</v>
      </c>
      <c r="Y263" s="8">
        <v>3.1500000000000004</v>
      </c>
      <c r="Z263" s="9">
        <v>3.1500000000000004</v>
      </c>
      <c r="AA263" s="8">
        <v>3.1500000000000004</v>
      </c>
      <c r="AB263" s="9">
        <v>3.1500000000000004</v>
      </c>
      <c r="AC263" s="8">
        <v>3.1500000000000004</v>
      </c>
      <c r="AD263" s="9">
        <v>3.1500000000000004</v>
      </c>
      <c r="AE263" s="8">
        <v>3.1500000000000004</v>
      </c>
      <c r="AF263" s="9"/>
      <c r="AG263" s="8">
        <v>3.1500000000000004</v>
      </c>
      <c r="AH263" s="9"/>
      <c r="AI263" s="8">
        <v>30.91</v>
      </c>
      <c r="AJ263" s="9"/>
    </row>
    <row r="264" spans="1:36" ht="15" x14ac:dyDescent="0.25">
      <c r="A264" s="1" t="s">
        <v>843</v>
      </c>
      <c r="B264" s="1" t="s">
        <v>844</v>
      </c>
      <c r="C264" s="1" t="str">
        <f t="shared" si="5"/>
        <v>F0418-U0418</v>
      </c>
      <c r="D264" s="1">
        <v>79</v>
      </c>
      <c r="E264" s="1" t="s">
        <v>1106</v>
      </c>
      <c r="F264" s="1" t="s">
        <v>1116</v>
      </c>
      <c r="G264" s="1" t="s">
        <v>1200</v>
      </c>
      <c r="H264" s="1" t="s">
        <v>0</v>
      </c>
      <c r="I264" s="1" t="s">
        <v>0</v>
      </c>
      <c r="J264" s="1" t="s">
        <v>1130</v>
      </c>
      <c r="K264" s="2">
        <v>81</v>
      </c>
      <c r="L264" s="2">
        <v>11876</v>
      </c>
      <c r="M264" s="8">
        <v>1.4500000000000002</v>
      </c>
      <c r="N264" s="9">
        <v>2.6300000000000003</v>
      </c>
      <c r="O264" s="8">
        <v>1.4500000000000002</v>
      </c>
      <c r="P264" s="9">
        <v>1.4500000000000002</v>
      </c>
      <c r="Q264" s="8">
        <v>1.4500000000000002</v>
      </c>
      <c r="R264" s="9">
        <v>1.4500000000000002</v>
      </c>
      <c r="S264" s="8">
        <v>1.4500000000000002</v>
      </c>
      <c r="T264" s="9">
        <v>1.4500000000000002</v>
      </c>
      <c r="U264" s="8">
        <v>1.4500000000000002</v>
      </c>
      <c r="V264" s="9">
        <v>1.4500000000000002</v>
      </c>
      <c r="W264" s="8">
        <v>1.4500000000000002</v>
      </c>
      <c r="X264" s="9">
        <v>1.4500000000000002</v>
      </c>
      <c r="Y264" s="8">
        <v>1.4500000000000002</v>
      </c>
      <c r="Z264" s="9">
        <v>1.4500000000000002</v>
      </c>
      <c r="AA264" s="8">
        <v>1.4500000000000002</v>
      </c>
      <c r="AB264" s="9">
        <v>1</v>
      </c>
      <c r="AC264" s="8">
        <v>1.4500000000000002</v>
      </c>
      <c r="AD264" s="9">
        <v>1.4500000000000002</v>
      </c>
      <c r="AE264" s="8">
        <v>1.4500000000000002</v>
      </c>
      <c r="AF264" s="9"/>
      <c r="AG264" s="8">
        <v>1.4500000000000002</v>
      </c>
      <c r="AH264" s="9"/>
      <c r="AI264" s="8">
        <v>14.200000000000001</v>
      </c>
      <c r="AJ264" s="9"/>
    </row>
    <row r="265" spans="1:36" ht="15" x14ac:dyDescent="0.25">
      <c r="A265" s="1" t="s">
        <v>845</v>
      </c>
      <c r="B265" s="1" t="s">
        <v>846</v>
      </c>
      <c r="C265" s="1" t="str">
        <f t="shared" si="5"/>
        <v>F0419-U0921</v>
      </c>
      <c r="D265" s="1">
        <v>172</v>
      </c>
      <c r="E265" s="1" t="s">
        <v>1106</v>
      </c>
      <c r="F265" s="1" t="s">
        <v>1116</v>
      </c>
      <c r="G265" s="1" t="s">
        <v>1200</v>
      </c>
      <c r="H265" s="1" t="s">
        <v>0</v>
      </c>
      <c r="I265" s="1" t="s">
        <v>0</v>
      </c>
      <c r="J265" s="1" t="s">
        <v>1130</v>
      </c>
      <c r="K265" s="2">
        <v>81</v>
      </c>
      <c r="L265" s="2">
        <v>11876</v>
      </c>
      <c r="M265" s="8">
        <v>3.1500000000000004</v>
      </c>
      <c r="N265" s="9">
        <v>5.7200000000000006</v>
      </c>
      <c r="O265" s="8">
        <v>3.1500000000000004</v>
      </c>
      <c r="P265" s="9">
        <v>3.1500000000000004</v>
      </c>
      <c r="Q265" s="8">
        <v>3.1500000000000004</v>
      </c>
      <c r="R265" s="9">
        <v>3.1500000000000004</v>
      </c>
      <c r="S265" s="8">
        <v>3.1500000000000004</v>
      </c>
      <c r="T265" s="9">
        <v>3.1500000000000004</v>
      </c>
      <c r="U265" s="8">
        <v>3.1500000000000004</v>
      </c>
      <c r="V265" s="9">
        <v>3.1500000000000004</v>
      </c>
      <c r="W265" s="8">
        <v>3.1500000000000004</v>
      </c>
      <c r="X265" s="9">
        <v>3.1500000000000004</v>
      </c>
      <c r="Y265" s="8">
        <v>3.1500000000000004</v>
      </c>
      <c r="Z265" s="9">
        <v>3.1500000000000004</v>
      </c>
      <c r="AA265" s="8">
        <v>3.1500000000000004</v>
      </c>
      <c r="AB265" s="9">
        <v>3.1500000000000004</v>
      </c>
      <c r="AC265" s="8">
        <v>3.1500000000000004</v>
      </c>
      <c r="AD265" s="9">
        <v>3.1500000000000004</v>
      </c>
      <c r="AE265" s="8">
        <v>3.1500000000000004</v>
      </c>
      <c r="AF265" s="9"/>
      <c r="AG265" s="8">
        <v>3.1500000000000004</v>
      </c>
      <c r="AH265" s="9"/>
      <c r="AI265" s="8">
        <v>30.91</v>
      </c>
      <c r="AJ265" s="9"/>
    </row>
    <row r="266" spans="1:36" ht="15" x14ac:dyDescent="0.25">
      <c r="A266" s="1" t="s">
        <v>847</v>
      </c>
      <c r="B266" s="1" t="s">
        <v>848</v>
      </c>
      <c r="C266" s="1" t="str">
        <f t="shared" si="5"/>
        <v>F0435-U0999</v>
      </c>
      <c r="D266" s="1">
        <v>130</v>
      </c>
      <c r="E266" s="1" t="s">
        <v>1106</v>
      </c>
      <c r="F266" s="1" t="s">
        <v>1116</v>
      </c>
      <c r="G266" s="1" t="s">
        <v>1200</v>
      </c>
      <c r="H266" s="1" t="s">
        <v>0</v>
      </c>
      <c r="I266" s="1" t="s">
        <v>0</v>
      </c>
      <c r="J266" s="1" t="s">
        <v>1130</v>
      </c>
      <c r="K266" s="2">
        <v>81</v>
      </c>
      <c r="L266" s="2">
        <v>11876</v>
      </c>
      <c r="M266" s="8">
        <v>2.38</v>
      </c>
      <c r="N266" s="9">
        <v>4.32</v>
      </c>
      <c r="O266" s="8">
        <v>2.38</v>
      </c>
      <c r="P266" s="9">
        <v>2.38</v>
      </c>
      <c r="Q266" s="8">
        <v>2.38</v>
      </c>
      <c r="R266" s="9">
        <v>2.38</v>
      </c>
      <c r="S266" s="8">
        <v>2.38</v>
      </c>
      <c r="T266" s="9">
        <v>2.38</v>
      </c>
      <c r="U266" s="8">
        <v>2.38</v>
      </c>
      <c r="V266" s="9">
        <v>2.38</v>
      </c>
      <c r="W266" s="8">
        <v>2.38</v>
      </c>
      <c r="X266" s="9">
        <v>2.38</v>
      </c>
      <c r="Y266" s="8">
        <v>2.38</v>
      </c>
      <c r="Z266" s="9">
        <v>2.38</v>
      </c>
      <c r="AA266" s="8">
        <v>2.38</v>
      </c>
      <c r="AB266" s="9">
        <v>2.38</v>
      </c>
      <c r="AC266" s="8">
        <v>2.38</v>
      </c>
      <c r="AD266" s="9">
        <v>2.38</v>
      </c>
      <c r="AE266" s="8">
        <v>2.38</v>
      </c>
      <c r="AF266" s="9"/>
      <c r="AG266" s="8">
        <v>2.38</v>
      </c>
      <c r="AH266" s="9"/>
      <c r="AI266" s="8">
        <v>23.37</v>
      </c>
      <c r="AJ266" s="9"/>
    </row>
    <row r="267" spans="1:36" ht="15" x14ac:dyDescent="0.25">
      <c r="A267" s="1" t="s">
        <v>849</v>
      </c>
      <c r="B267" s="1" t="s">
        <v>850</v>
      </c>
      <c r="C267" s="1" t="str">
        <f t="shared" si="5"/>
        <v>F0421-U0421</v>
      </c>
      <c r="D267" s="1">
        <v>145</v>
      </c>
      <c r="E267" s="1" t="s">
        <v>1106</v>
      </c>
      <c r="F267" s="1" t="s">
        <v>1116</v>
      </c>
      <c r="G267" s="1" t="s">
        <v>1200</v>
      </c>
      <c r="H267" s="1" t="s">
        <v>0</v>
      </c>
      <c r="I267" s="1" t="s">
        <v>0</v>
      </c>
      <c r="J267" s="1" t="s">
        <v>1130</v>
      </c>
      <c r="K267" s="2">
        <v>81</v>
      </c>
      <c r="L267" s="2">
        <v>11876</v>
      </c>
      <c r="M267" s="8">
        <v>2.66</v>
      </c>
      <c r="N267" s="9">
        <v>4.82</v>
      </c>
      <c r="O267" s="8">
        <v>2.66</v>
      </c>
      <c r="P267" s="9">
        <v>2.66</v>
      </c>
      <c r="Q267" s="8">
        <v>2.66</v>
      </c>
      <c r="R267" s="9">
        <v>2.66</v>
      </c>
      <c r="S267" s="8">
        <v>2.66</v>
      </c>
      <c r="T267" s="9">
        <v>2.66</v>
      </c>
      <c r="U267" s="8">
        <v>2.66</v>
      </c>
      <c r="V267" s="9">
        <v>2.66</v>
      </c>
      <c r="W267" s="8">
        <v>2.66</v>
      </c>
      <c r="X267" s="9">
        <v>2.66</v>
      </c>
      <c r="Y267" s="8">
        <v>2.66</v>
      </c>
      <c r="Z267" s="9">
        <v>2.66</v>
      </c>
      <c r="AA267" s="8">
        <v>2.66</v>
      </c>
      <c r="AB267" s="9">
        <v>2.66</v>
      </c>
      <c r="AC267" s="8">
        <v>2.66</v>
      </c>
      <c r="AD267" s="9">
        <v>2.66</v>
      </c>
      <c r="AE267" s="8">
        <v>2.66</v>
      </c>
      <c r="AF267" s="9"/>
      <c r="AG267" s="8">
        <v>2.66</v>
      </c>
      <c r="AH267" s="9"/>
      <c r="AI267" s="8">
        <v>26.060000000000002</v>
      </c>
      <c r="AJ267" s="9"/>
    </row>
    <row r="268" spans="1:36" ht="15" x14ac:dyDescent="0.25">
      <c r="A268" s="1" t="s">
        <v>851</v>
      </c>
      <c r="B268" s="1" t="s">
        <v>852</v>
      </c>
      <c r="C268" s="1" t="str">
        <f t="shared" si="5"/>
        <v>F0422-U0901</v>
      </c>
      <c r="D268" s="1">
        <v>128</v>
      </c>
      <c r="E268" s="1" t="s">
        <v>1106</v>
      </c>
      <c r="F268" s="1" t="s">
        <v>1116</v>
      </c>
      <c r="G268" s="1" t="s">
        <v>1200</v>
      </c>
      <c r="H268" s="1" t="s">
        <v>0</v>
      </c>
      <c r="I268" s="1" t="s">
        <v>0</v>
      </c>
      <c r="J268" s="1" t="s">
        <v>1130</v>
      </c>
      <c r="K268" s="2">
        <v>81</v>
      </c>
      <c r="L268" s="2">
        <v>11876</v>
      </c>
      <c r="M268" s="8">
        <v>2.35</v>
      </c>
      <c r="N268" s="9">
        <v>4.26</v>
      </c>
      <c r="O268" s="8">
        <v>2.35</v>
      </c>
      <c r="P268" s="9">
        <v>2.35</v>
      </c>
      <c r="Q268" s="8">
        <v>2.35</v>
      </c>
      <c r="R268" s="9">
        <v>2.35</v>
      </c>
      <c r="S268" s="8">
        <v>2.35</v>
      </c>
      <c r="T268" s="9">
        <v>2.35</v>
      </c>
      <c r="U268" s="8">
        <v>2.35</v>
      </c>
      <c r="V268" s="9">
        <v>2.35</v>
      </c>
      <c r="W268" s="8">
        <v>2.35</v>
      </c>
      <c r="X268" s="9">
        <v>2.35</v>
      </c>
      <c r="Y268" s="8">
        <v>2.35</v>
      </c>
      <c r="Z268" s="9">
        <v>2.35</v>
      </c>
      <c r="AA268" s="8">
        <v>2.35</v>
      </c>
      <c r="AB268" s="9">
        <v>2.35</v>
      </c>
      <c r="AC268" s="8">
        <v>2.35</v>
      </c>
      <c r="AD268" s="9">
        <v>2.35</v>
      </c>
      <c r="AE268" s="8">
        <v>2.35</v>
      </c>
      <c r="AF268" s="9"/>
      <c r="AG268" s="8">
        <v>2.35</v>
      </c>
      <c r="AH268" s="9"/>
      <c r="AI268" s="8">
        <v>23.01</v>
      </c>
      <c r="AJ268" s="9"/>
    </row>
    <row r="269" spans="1:36" ht="15" x14ac:dyDescent="0.25">
      <c r="A269" s="1" t="s">
        <v>853</v>
      </c>
      <c r="B269" s="1" t="s">
        <v>854</v>
      </c>
      <c r="C269" s="1" t="str">
        <f t="shared" si="5"/>
        <v>F0423-U0963</v>
      </c>
      <c r="D269" s="1">
        <v>148</v>
      </c>
      <c r="E269" s="1" t="s">
        <v>1106</v>
      </c>
      <c r="F269" s="1" t="s">
        <v>1116</v>
      </c>
      <c r="G269" s="1" t="s">
        <v>1200</v>
      </c>
      <c r="H269" s="1" t="s">
        <v>0</v>
      </c>
      <c r="I269" s="1" t="s">
        <v>0</v>
      </c>
      <c r="J269" s="1" t="s">
        <v>1130</v>
      </c>
      <c r="K269" s="2">
        <v>81</v>
      </c>
      <c r="L269" s="2">
        <v>11876</v>
      </c>
      <c r="M269" s="8">
        <v>2.71</v>
      </c>
      <c r="N269" s="9">
        <v>4.92</v>
      </c>
      <c r="O269" s="8">
        <v>2.71</v>
      </c>
      <c r="P269" s="9">
        <v>2.71</v>
      </c>
      <c r="Q269" s="8">
        <v>2.71</v>
      </c>
      <c r="R269" s="9">
        <v>2.71</v>
      </c>
      <c r="S269" s="8">
        <v>2.71</v>
      </c>
      <c r="T269" s="9">
        <v>2.71</v>
      </c>
      <c r="U269" s="8">
        <v>2.71</v>
      </c>
      <c r="V269" s="9">
        <v>2.71</v>
      </c>
      <c r="W269" s="8">
        <v>2.71</v>
      </c>
      <c r="X269" s="9">
        <v>2.71</v>
      </c>
      <c r="Y269" s="8">
        <v>2.71</v>
      </c>
      <c r="Z269" s="9">
        <v>2.71</v>
      </c>
      <c r="AA269" s="8">
        <v>2.71</v>
      </c>
      <c r="AB269" s="9">
        <v>2.71</v>
      </c>
      <c r="AC269" s="8">
        <v>2.71</v>
      </c>
      <c r="AD269" s="9">
        <v>2.71</v>
      </c>
      <c r="AE269" s="8">
        <v>2.71</v>
      </c>
      <c r="AF269" s="9"/>
      <c r="AG269" s="8">
        <v>2.71</v>
      </c>
      <c r="AH269" s="9"/>
      <c r="AI269" s="8">
        <v>26.6</v>
      </c>
      <c r="AJ269" s="9"/>
    </row>
    <row r="270" spans="1:36" ht="15" x14ac:dyDescent="0.25">
      <c r="A270" s="1" t="s">
        <v>855</v>
      </c>
      <c r="B270" s="1" t="s">
        <v>856</v>
      </c>
      <c r="C270" s="1" t="str">
        <f t="shared" si="5"/>
        <v>F0424-U0424</v>
      </c>
      <c r="D270" s="1">
        <v>145</v>
      </c>
      <c r="E270" s="1" t="s">
        <v>1106</v>
      </c>
      <c r="F270" s="1" t="s">
        <v>1116</v>
      </c>
      <c r="G270" s="1" t="s">
        <v>1200</v>
      </c>
      <c r="H270" s="1" t="s">
        <v>0</v>
      </c>
      <c r="I270" s="1" t="s">
        <v>0</v>
      </c>
      <c r="J270" s="1" t="s">
        <v>1130</v>
      </c>
      <c r="K270" s="2">
        <v>81</v>
      </c>
      <c r="L270" s="2">
        <v>11876</v>
      </c>
      <c r="M270" s="8">
        <v>2.66</v>
      </c>
      <c r="N270" s="9">
        <v>4.82</v>
      </c>
      <c r="O270" s="8">
        <v>2.66</v>
      </c>
      <c r="P270" s="9">
        <v>2.66</v>
      </c>
      <c r="Q270" s="8">
        <v>2.66</v>
      </c>
      <c r="R270" s="9">
        <v>2.66</v>
      </c>
      <c r="S270" s="8">
        <v>2.66</v>
      </c>
      <c r="T270" s="9">
        <v>2.66</v>
      </c>
      <c r="U270" s="8">
        <v>2.66</v>
      </c>
      <c r="V270" s="9">
        <v>2.66</v>
      </c>
      <c r="W270" s="8">
        <v>2.66</v>
      </c>
      <c r="X270" s="9">
        <v>2.66</v>
      </c>
      <c r="Y270" s="8">
        <v>2.66</v>
      </c>
      <c r="Z270" s="9">
        <v>2.66</v>
      </c>
      <c r="AA270" s="8">
        <v>2.66</v>
      </c>
      <c r="AB270" s="9">
        <v>2.66</v>
      </c>
      <c r="AC270" s="8">
        <v>2.66</v>
      </c>
      <c r="AD270" s="9">
        <v>2.66</v>
      </c>
      <c r="AE270" s="8">
        <v>2.66</v>
      </c>
      <c r="AF270" s="9"/>
      <c r="AG270" s="8">
        <v>2.66</v>
      </c>
      <c r="AH270" s="9"/>
      <c r="AI270" s="8">
        <v>26.060000000000002</v>
      </c>
      <c r="AJ270" s="9"/>
    </row>
    <row r="271" spans="1:36" ht="15" x14ac:dyDescent="0.25">
      <c r="A271" s="1" t="s">
        <v>857</v>
      </c>
      <c r="B271" s="1" t="s">
        <v>436</v>
      </c>
      <c r="C271" s="1" t="str">
        <f t="shared" si="5"/>
        <v>F0425-U0743</v>
      </c>
      <c r="D271" s="1">
        <v>128</v>
      </c>
      <c r="E271" s="1" t="s">
        <v>1106</v>
      </c>
      <c r="F271" s="1" t="s">
        <v>1116</v>
      </c>
      <c r="G271" s="1" t="s">
        <v>1200</v>
      </c>
      <c r="H271" s="1" t="s">
        <v>0</v>
      </c>
      <c r="I271" s="1" t="s">
        <v>0</v>
      </c>
      <c r="J271" s="1" t="s">
        <v>1130</v>
      </c>
      <c r="K271" s="2">
        <v>81</v>
      </c>
      <c r="L271" s="2">
        <v>11876</v>
      </c>
      <c r="M271" s="8">
        <v>2.35</v>
      </c>
      <c r="N271" s="9">
        <v>4.26</v>
      </c>
      <c r="O271" s="8">
        <v>2.35</v>
      </c>
      <c r="P271" s="9">
        <v>2.35</v>
      </c>
      <c r="Q271" s="8">
        <v>2.35</v>
      </c>
      <c r="R271" s="9">
        <v>2.35</v>
      </c>
      <c r="S271" s="8">
        <v>2.35</v>
      </c>
      <c r="T271" s="9">
        <v>2.35</v>
      </c>
      <c r="U271" s="8">
        <v>2.35</v>
      </c>
      <c r="V271" s="9">
        <v>2.35</v>
      </c>
      <c r="W271" s="8">
        <v>2.35</v>
      </c>
      <c r="X271" s="9">
        <v>2.35</v>
      </c>
      <c r="Y271" s="8">
        <v>2.35</v>
      </c>
      <c r="Z271" s="9">
        <v>2.35</v>
      </c>
      <c r="AA271" s="8">
        <v>2.35</v>
      </c>
      <c r="AB271" s="9">
        <v>2.35</v>
      </c>
      <c r="AC271" s="8">
        <v>2.35</v>
      </c>
      <c r="AD271" s="9">
        <v>2.35</v>
      </c>
      <c r="AE271" s="8">
        <v>2.35</v>
      </c>
      <c r="AF271" s="9"/>
      <c r="AG271" s="8">
        <v>2.35</v>
      </c>
      <c r="AH271" s="9"/>
      <c r="AI271" s="8">
        <v>23.01</v>
      </c>
      <c r="AJ271" s="9"/>
    </row>
    <row r="272" spans="1:36" ht="15" x14ac:dyDescent="0.25">
      <c r="A272" s="1" t="s">
        <v>858</v>
      </c>
      <c r="B272" s="1" t="s">
        <v>859</v>
      </c>
      <c r="C272" s="1" t="str">
        <f t="shared" si="5"/>
        <v>F0426-U0426</v>
      </c>
      <c r="D272" s="1">
        <v>141</v>
      </c>
      <c r="E272" s="1" t="s">
        <v>1106</v>
      </c>
      <c r="F272" s="1" t="s">
        <v>1116</v>
      </c>
      <c r="G272" s="1" t="s">
        <v>1200</v>
      </c>
      <c r="H272" s="1" t="s">
        <v>0</v>
      </c>
      <c r="I272" s="1" t="s">
        <v>0</v>
      </c>
      <c r="J272" s="1" t="s">
        <v>1130</v>
      </c>
      <c r="K272" s="2">
        <v>81</v>
      </c>
      <c r="L272" s="2">
        <v>11876</v>
      </c>
      <c r="M272" s="8">
        <v>2.58</v>
      </c>
      <c r="N272" s="9">
        <v>4.6900000000000004</v>
      </c>
      <c r="O272" s="8">
        <v>2.58</v>
      </c>
      <c r="P272" s="9">
        <v>2.58</v>
      </c>
      <c r="Q272" s="8">
        <v>2.58</v>
      </c>
      <c r="R272" s="9">
        <v>2.58</v>
      </c>
      <c r="S272" s="8">
        <v>2.58</v>
      </c>
      <c r="T272" s="9">
        <v>2.58</v>
      </c>
      <c r="U272" s="8">
        <v>2.58</v>
      </c>
      <c r="V272" s="9">
        <v>2.58</v>
      </c>
      <c r="W272" s="8">
        <v>2.58</v>
      </c>
      <c r="X272" s="9">
        <v>2.58</v>
      </c>
      <c r="Y272" s="8">
        <v>2.58</v>
      </c>
      <c r="Z272" s="9">
        <v>2.58</v>
      </c>
      <c r="AA272" s="8">
        <v>2.58</v>
      </c>
      <c r="AB272" s="9">
        <v>2.58</v>
      </c>
      <c r="AC272" s="8">
        <v>2.58</v>
      </c>
      <c r="AD272" s="9">
        <v>2.58</v>
      </c>
      <c r="AE272" s="8">
        <v>2.58</v>
      </c>
      <c r="AF272" s="9"/>
      <c r="AG272" s="8">
        <v>2.58</v>
      </c>
      <c r="AH272" s="9"/>
      <c r="AI272" s="8">
        <v>25.34</v>
      </c>
      <c r="AJ272" s="9"/>
    </row>
    <row r="273" spans="1:36" ht="15" x14ac:dyDescent="0.25">
      <c r="A273" s="1" t="s">
        <v>860</v>
      </c>
      <c r="B273" s="1" t="s">
        <v>861</v>
      </c>
      <c r="C273" s="1" t="str">
        <f t="shared" si="5"/>
        <v>F0427-U0990</v>
      </c>
      <c r="D273" s="1">
        <v>145</v>
      </c>
      <c r="E273" s="1" t="s">
        <v>1106</v>
      </c>
      <c r="F273" s="1" t="s">
        <v>1116</v>
      </c>
      <c r="G273" s="1" t="s">
        <v>1200</v>
      </c>
      <c r="H273" s="1" t="s">
        <v>0</v>
      </c>
      <c r="I273" s="1" t="s">
        <v>0</v>
      </c>
      <c r="J273" s="1" t="s">
        <v>1130</v>
      </c>
      <c r="K273" s="2">
        <v>81</v>
      </c>
      <c r="L273" s="2">
        <v>11876</v>
      </c>
      <c r="M273" s="8">
        <v>2.66</v>
      </c>
      <c r="N273" s="9">
        <v>4.82</v>
      </c>
      <c r="O273" s="8">
        <v>2.66</v>
      </c>
      <c r="P273" s="9">
        <v>2.66</v>
      </c>
      <c r="Q273" s="8">
        <v>2.66</v>
      </c>
      <c r="R273" s="9">
        <v>2.66</v>
      </c>
      <c r="S273" s="8">
        <v>2.66</v>
      </c>
      <c r="T273" s="9">
        <v>2.66</v>
      </c>
      <c r="U273" s="8">
        <v>2.66</v>
      </c>
      <c r="V273" s="9">
        <v>2.66</v>
      </c>
      <c r="W273" s="8">
        <v>2.66</v>
      </c>
      <c r="X273" s="9">
        <v>2.66</v>
      </c>
      <c r="Y273" s="8">
        <v>2.66</v>
      </c>
      <c r="Z273" s="9">
        <v>2.66</v>
      </c>
      <c r="AA273" s="8">
        <v>2.66</v>
      </c>
      <c r="AB273" s="9">
        <v>2.66</v>
      </c>
      <c r="AC273" s="8">
        <v>2.66</v>
      </c>
      <c r="AD273" s="9">
        <v>2.66</v>
      </c>
      <c r="AE273" s="8">
        <v>2.66</v>
      </c>
      <c r="AF273" s="9"/>
      <c r="AG273" s="8">
        <v>2.66</v>
      </c>
      <c r="AH273" s="9"/>
      <c r="AI273" s="8">
        <v>26.060000000000002</v>
      </c>
      <c r="AJ273" s="9"/>
    </row>
    <row r="274" spans="1:36" ht="15" x14ac:dyDescent="0.25">
      <c r="A274" s="1" t="s">
        <v>862</v>
      </c>
      <c r="B274" s="1" t="s">
        <v>863</v>
      </c>
      <c r="C274" s="1" t="str">
        <f t="shared" si="5"/>
        <v>F0428-U0428</v>
      </c>
      <c r="D274" s="1">
        <v>128</v>
      </c>
      <c r="E274" s="1" t="s">
        <v>1106</v>
      </c>
      <c r="F274" s="1" t="s">
        <v>1116</v>
      </c>
      <c r="G274" s="1" t="s">
        <v>1200</v>
      </c>
      <c r="H274" s="1" t="s">
        <v>0</v>
      </c>
      <c r="I274" s="1" t="s">
        <v>0</v>
      </c>
      <c r="J274" s="1" t="s">
        <v>1130</v>
      </c>
      <c r="K274" s="2">
        <v>81</v>
      </c>
      <c r="L274" s="2">
        <v>11876</v>
      </c>
      <c r="M274" s="8">
        <v>2.35</v>
      </c>
      <c r="N274" s="9">
        <v>4.26</v>
      </c>
      <c r="O274" s="8">
        <v>2.35</v>
      </c>
      <c r="P274" s="9">
        <v>2.35</v>
      </c>
      <c r="Q274" s="8">
        <v>2.35</v>
      </c>
      <c r="R274" s="9">
        <v>2.35</v>
      </c>
      <c r="S274" s="8">
        <v>2.35</v>
      </c>
      <c r="T274" s="9">
        <v>2.35</v>
      </c>
      <c r="U274" s="8">
        <v>2.35</v>
      </c>
      <c r="V274" s="9">
        <v>2.35</v>
      </c>
      <c r="W274" s="8">
        <v>2.35</v>
      </c>
      <c r="X274" s="9">
        <v>2.35</v>
      </c>
      <c r="Y274" s="8">
        <v>2.35</v>
      </c>
      <c r="Z274" s="9">
        <v>2.35</v>
      </c>
      <c r="AA274" s="8">
        <v>2.35</v>
      </c>
      <c r="AB274" s="9">
        <v>2.35</v>
      </c>
      <c r="AC274" s="8">
        <v>2.35</v>
      </c>
      <c r="AD274" s="9">
        <v>2.35</v>
      </c>
      <c r="AE274" s="8">
        <v>2.35</v>
      </c>
      <c r="AF274" s="9"/>
      <c r="AG274" s="8">
        <v>2.35</v>
      </c>
      <c r="AH274" s="9"/>
      <c r="AI274" s="8">
        <v>23.01</v>
      </c>
      <c r="AJ274" s="9"/>
    </row>
    <row r="275" spans="1:36" ht="15" x14ac:dyDescent="0.25">
      <c r="A275" s="1" t="s">
        <v>864</v>
      </c>
      <c r="B275" s="1" t="s">
        <v>865</v>
      </c>
      <c r="C275" s="1" t="str">
        <f t="shared" si="5"/>
        <v>F0429-U1014</v>
      </c>
      <c r="D275" s="1">
        <v>146</v>
      </c>
      <c r="E275" s="1" t="s">
        <v>1106</v>
      </c>
      <c r="F275" s="1" t="s">
        <v>1116</v>
      </c>
      <c r="G275" s="1" t="s">
        <v>1200</v>
      </c>
      <c r="H275" s="1" t="s">
        <v>0</v>
      </c>
      <c r="I275" s="1" t="s">
        <v>0</v>
      </c>
      <c r="J275" s="1" t="s">
        <v>1130</v>
      </c>
      <c r="K275" s="2">
        <v>81</v>
      </c>
      <c r="L275" s="2">
        <v>11876</v>
      </c>
      <c r="M275" s="8">
        <v>2.68</v>
      </c>
      <c r="N275" s="9">
        <v>4.8500000000000005</v>
      </c>
      <c r="O275" s="8">
        <v>2.68</v>
      </c>
      <c r="P275" s="9">
        <v>2.68</v>
      </c>
      <c r="Q275" s="8">
        <v>2.68</v>
      </c>
      <c r="R275" s="9">
        <v>2.68</v>
      </c>
      <c r="S275" s="8">
        <v>2.68</v>
      </c>
      <c r="T275" s="9">
        <v>2.68</v>
      </c>
      <c r="U275" s="8">
        <v>2.68</v>
      </c>
      <c r="V275" s="9">
        <v>2.68</v>
      </c>
      <c r="W275" s="8">
        <v>2.68</v>
      </c>
      <c r="X275" s="9">
        <v>2.68</v>
      </c>
      <c r="Y275" s="8">
        <v>2.68</v>
      </c>
      <c r="Z275" s="9">
        <v>2.68</v>
      </c>
      <c r="AA275" s="8">
        <v>2.68</v>
      </c>
      <c r="AB275" s="9">
        <v>2.68</v>
      </c>
      <c r="AC275" s="8">
        <v>2.68</v>
      </c>
      <c r="AD275" s="9">
        <v>2.68</v>
      </c>
      <c r="AE275" s="8">
        <v>2.68</v>
      </c>
      <c r="AF275" s="9"/>
      <c r="AG275" s="8">
        <v>2.68</v>
      </c>
      <c r="AH275" s="9"/>
      <c r="AI275" s="8">
        <v>26.240000000000002</v>
      </c>
      <c r="AJ275" s="9"/>
    </row>
    <row r="276" spans="1:36" ht="15" x14ac:dyDescent="0.25">
      <c r="A276" s="1" t="s">
        <v>866</v>
      </c>
      <c r="B276" s="1" t="s">
        <v>867</v>
      </c>
      <c r="C276" s="1" t="str">
        <f t="shared" si="5"/>
        <v>F0430-U0430</v>
      </c>
      <c r="D276" s="1">
        <v>145</v>
      </c>
      <c r="E276" s="1" t="s">
        <v>1106</v>
      </c>
      <c r="F276" s="1" t="s">
        <v>1116</v>
      </c>
      <c r="G276" s="1" t="s">
        <v>1200</v>
      </c>
      <c r="H276" s="1" t="s">
        <v>0</v>
      </c>
      <c r="I276" s="1" t="s">
        <v>0</v>
      </c>
      <c r="J276" s="1" t="s">
        <v>1130</v>
      </c>
      <c r="K276" s="2">
        <v>81</v>
      </c>
      <c r="L276" s="2">
        <v>11876</v>
      </c>
      <c r="M276" s="8">
        <v>2.66</v>
      </c>
      <c r="N276" s="9">
        <v>4.82</v>
      </c>
      <c r="O276" s="8">
        <v>2.66</v>
      </c>
      <c r="P276" s="9">
        <v>2.66</v>
      </c>
      <c r="Q276" s="8">
        <v>2.66</v>
      </c>
      <c r="R276" s="9">
        <v>2.66</v>
      </c>
      <c r="S276" s="8">
        <v>2.66</v>
      </c>
      <c r="T276" s="9">
        <v>2.66</v>
      </c>
      <c r="U276" s="8">
        <v>2.66</v>
      </c>
      <c r="V276" s="9">
        <v>2.66</v>
      </c>
      <c r="W276" s="8">
        <v>2.66</v>
      </c>
      <c r="X276" s="9">
        <v>2.66</v>
      </c>
      <c r="Y276" s="8">
        <v>2.66</v>
      </c>
      <c r="Z276" s="9">
        <v>2.66</v>
      </c>
      <c r="AA276" s="8">
        <v>2.66</v>
      </c>
      <c r="AB276" s="9">
        <v>2.66</v>
      </c>
      <c r="AC276" s="8">
        <v>2.66</v>
      </c>
      <c r="AD276" s="9">
        <v>2.66</v>
      </c>
      <c r="AE276" s="8">
        <v>2.66</v>
      </c>
      <c r="AF276" s="9"/>
      <c r="AG276" s="8">
        <v>2.66</v>
      </c>
      <c r="AH276" s="9"/>
      <c r="AI276" s="8">
        <v>26.060000000000002</v>
      </c>
      <c r="AJ276" s="9"/>
    </row>
    <row r="277" spans="1:36" ht="15" x14ac:dyDescent="0.25">
      <c r="A277" s="1" t="s">
        <v>868</v>
      </c>
      <c r="B277" s="1" t="s">
        <v>869</v>
      </c>
      <c r="C277" s="1" t="str">
        <f t="shared" si="5"/>
        <v>F0431-U0723</v>
      </c>
      <c r="D277" s="1">
        <v>128</v>
      </c>
      <c r="E277" s="1" t="s">
        <v>1106</v>
      </c>
      <c r="F277" s="1" t="s">
        <v>1116</v>
      </c>
      <c r="G277" s="1" t="s">
        <v>1200</v>
      </c>
      <c r="H277" s="1" t="s">
        <v>0</v>
      </c>
      <c r="I277" s="1" t="s">
        <v>0</v>
      </c>
      <c r="J277" s="1" t="s">
        <v>1130</v>
      </c>
      <c r="K277" s="2">
        <v>81</v>
      </c>
      <c r="L277" s="2">
        <v>11876</v>
      </c>
      <c r="M277" s="8">
        <v>2.35</v>
      </c>
      <c r="N277" s="9">
        <v>4.26</v>
      </c>
      <c r="O277" s="8">
        <v>2.35</v>
      </c>
      <c r="P277" s="9">
        <v>2.35</v>
      </c>
      <c r="Q277" s="8">
        <v>2.35</v>
      </c>
      <c r="R277" s="9">
        <v>2.35</v>
      </c>
      <c r="S277" s="8">
        <v>2.35</v>
      </c>
      <c r="T277" s="9">
        <v>2.35</v>
      </c>
      <c r="U277" s="8">
        <v>2.35</v>
      </c>
      <c r="V277" s="9">
        <v>2.35</v>
      </c>
      <c r="W277" s="8">
        <v>2.35</v>
      </c>
      <c r="X277" s="9">
        <v>2.35</v>
      </c>
      <c r="Y277" s="8">
        <v>2.35</v>
      </c>
      <c r="Z277" s="9">
        <v>2.35</v>
      </c>
      <c r="AA277" s="8">
        <v>2.35</v>
      </c>
      <c r="AB277" s="9">
        <v>2.35</v>
      </c>
      <c r="AC277" s="8">
        <v>2.35</v>
      </c>
      <c r="AD277" s="9">
        <v>2.35</v>
      </c>
      <c r="AE277" s="8">
        <v>2.35</v>
      </c>
      <c r="AF277" s="9"/>
      <c r="AG277" s="8">
        <v>2.35</v>
      </c>
      <c r="AH277" s="9"/>
      <c r="AI277" s="8">
        <v>23.01</v>
      </c>
      <c r="AJ277" s="9"/>
    </row>
    <row r="278" spans="1:36" ht="15" x14ac:dyDescent="0.25">
      <c r="A278" s="1" t="s">
        <v>870</v>
      </c>
      <c r="B278" s="1" t="s">
        <v>871</v>
      </c>
      <c r="C278" s="1" t="str">
        <f t="shared" si="5"/>
        <v>F0432-U0775</v>
      </c>
      <c r="D278" s="1">
        <v>148</v>
      </c>
      <c r="E278" s="1" t="s">
        <v>1106</v>
      </c>
      <c r="F278" s="1" t="s">
        <v>1116</v>
      </c>
      <c r="G278" s="1" t="s">
        <v>1200</v>
      </c>
      <c r="H278" s="1" t="s">
        <v>0</v>
      </c>
      <c r="I278" s="1" t="s">
        <v>0</v>
      </c>
      <c r="J278" s="1" t="s">
        <v>1130</v>
      </c>
      <c r="K278" s="2">
        <v>81</v>
      </c>
      <c r="L278" s="2">
        <v>11876</v>
      </c>
      <c r="M278" s="8">
        <v>2.71</v>
      </c>
      <c r="N278" s="9">
        <v>4.92</v>
      </c>
      <c r="O278" s="8">
        <v>2.71</v>
      </c>
      <c r="P278" s="9">
        <v>2.71</v>
      </c>
      <c r="Q278" s="8">
        <v>2.71</v>
      </c>
      <c r="R278" s="9">
        <v>2.71</v>
      </c>
      <c r="S278" s="8">
        <v>2.71</v>
      </c>
      <c r="T278" s="9">
        <v>2.71</v>
      </c>
      <c r="U278" s="8">
        <v>2.71</v>
      </c>
      <c r="V278" s="9">
        <v>2.71</v>
      </c>
      <c r="W278" s="8">
        <v>2.71</v>
      </c>
      <c r="X278" s="9">
        <v>2.71</v>
      </c>
      <c r="Y278" s="8">
        <v>2.71</v>
      </c>
      <c r="Z278" s="9">
        <v>2.71</v>
      </c>
      <c r="AA278" s="8">
        <v>2.71</v>
      </c>
      <c r="AB278" s="9">
        <v>2.71</v>
      </c>
      <c r="AC278" s="8">
        <v>2.71</v>
      </c>
      <c r="AD278" s="9">
        <v>2.71</v>
      </c>
      <c r="AE278" s="8">
        <v>2.71</v>
      </c>
      <c r="AF278" s="9"/>
      <c r="AG278" s="8">
        <v>2.71</v>
      </c>
      <c r="AH278" s="9"/>
      <c r="AI278" s="8">
        <v>26.6</v>
      </c>
      <c r="AJ278" s="9"/>
    </row>
    <row r="279" spans="1:36" ht="15" x14ac:dyDescent="0.25">
      <c r="A279" s="1" t="s">
        <v>872</v>
      </c>
      <c r="B279" s="1" t="s">
        <v>255</v>
      </c>
      <c r="C279" s="1" t="str">
        <f t="shared" si="5"/>
        <v>F0434-U0683</v>
      </c>
      <c r="D279" s="1">
        <v>130</v>
      </c>
      <c r="E279" s="1" t="s">
        <v>1106</v>
      </c>
      <c r="F279" s="1" t="s">
        <v>1116</v>
      </c>
      <c r="G279" s="1" t="s">
        <v>1200</v>
      </c>
      <c r="H279" s="1" t="s">
        <v>0</v>
      </c>
      <c r="I279" s="1" t="s">
        <v>0</v>
      </c>
      <c r="J279" s="1" t="s">
        <v>1130</v>
      </c>
      <c r="K279" s="2">
        <v>81</v>
      </c>
      <c r="L279" s="2">
        <v>11876</v>
      </c>
      <c r="M279" s="8">
        <v>2.38</v>
      </c>
      <c r="N279" s="9">
        <v>4.32</v>
      </c>
      <c r="O279" s="8">
        <v>2.38</v>
      </c>
      <c r="P279" s="9">
        <v>2.38</v>
      </c>
      <c r="Q279" s="8">
        <v>2.38</v>
      </c>
      <c r="R279" s="9">
        <v>2.38</v>
      </c>
      <c r="S279" s="8">
        <v>2.38</v>
      </c>
      <c r="T279" s="9">
        <v>2.38</v>
      </c>
      <c r="U279" s="8">
        <v>2.38</v>
      </c>
      <c r="V279" s="9">
        <v>2.38</v>
      </c>
      <c r="W279" s="8">
        <v>2.38</v>
      </c>
      <c r="X279" s="9">
        <v>2.38</v>
      </c>
      <c r="Y279" s="8">
        <v>2.38</v>
      </c>
      <c r="Z279" s="9">
        <v>2.38</v>
      </c>
      <c r="AA279" s="8">
        <v>2.38</v>
      </c>
      <c r="AB279" s="9">
        <v>2.38</v>
      </c>
      <c r="AC279" s="8">
        <v>2.38</v>
      </c>
      <c r="AD279" s="9">
        <v>2.38</v>
      </c>
      <c r="AE279" s="8">
        <v>2.38</v>
      </c>
      <c r="AF279" s="9"/>
      <c r="AG279" s="8">
        <v>2.38</v>
      </c>
      <c r="AH279" s="9"/>
      <c r="AI279" s="8">
        <v>23.37</v>
      </c>
      <c r="AJ279" s="9"/>
    </row>
    <row r="280" spans="1:36" ht="15" x14ac:dyDescent="0.25">
      <c r="A280" s="1" t="s">
        <v>873</v>
      </c>
      <c r="B280" s="1" t="s">
        <v>874</v>
      </c>
      <c r="C280" s="1" t="str">
        <f t="shared" si="5"/>
        <v>F0436-U0631</v>
      </c>
      <c r="D280" s="1">
        <v>83</v>
      </c>
      <c r="E280" s="1" t="s">
        <v>1106</v>
      </c>
      <c r="F280" s="1" t="s">
        <v>1116</v>
      </c>
      <c r="G280" s="1" t="s">
        <v>1200</v>
      </c>
      <c r="H280" s="1" t="s">
        <v>0</v>
      </c>
      <c r="I280" s="1" t="s">
        <v>0</v>
      </c>
      <c r="J280" s="1" t="s">
        <v>1130</v>
      </c>
      <c r="K280" s="2">
        <v>81</v>
      </c>
      <c r="L280" s="2">
        <v>11876</v>
      </c>
      <c r="M280" s="8">
        <v>1.52</v>
      </c>
      <c r="N280" s="9">
        <v>2.7600000000000002</v>
      </c>
      <c r="O280" s="8">
        <v>1.52</v>
      </c>
      <c r="P280" s="9">
        <v>1.52</v>
      </c>
      <c r="Q280" s="8">
        <v>1.52</v>
      </c>
      <c r="R280" s="9">
        <v>1.52</v>
      </c>
      <c r="S280" s="8">
        <v>1.52</v>
      </c>
      <c r="T280" s="9">
        <v>1.52</v>
      </c>
      <c r="U280" s="8">
        <v>1.52</v>
      </c>
      <c r="V280" s="9">
        <v>1.52</v>
      </c>
      <c r="W280" s="8">
        <v>1.52</v>
      </c>
      <c r="X280" s="9">
        <v>1.52</v>
      </c>
      <c r="Y280" s="8">
        <v>1.52</v>
      </c>
      <c r="Z280" s="9">
        <v>1.52</v>
      </c>
      <c r="AA280" s="8">
        <v>1.52</v>
      </c>
      <c r="AB280" s="9">
        <v>1.52</v>
      </c>
      <c r="AC280" s="8">
        <v>1.52</v>
      </c>
      <c r="AD280" s="9">
        <v>1.52</v>
      </c>
      <c r="AE280" s="8">
        <v>1.52</v>
      </c>
      <c r="AF280" s="9"/>
      <c r="AG280" s="8">
        <v>1.52</v>
      </c>
      <c r="AH280" s="9"/>
      <c r="AI280" s="8">
        <v>14.92</v>
      </c>
      <c r="AJ280" s="9"/>
    </row>
    <row r="281" spans="1:36" ht="15" x14ac:dyDescent="0.25">
      <c r="A281" s="1" t="s">
        <v>875</v>
      </c>
      <c r="B281" s="1" t="s">
        <v>876</v>
      </c>
      <c r="C281" s="1" t="str">
        <f t="shared" si="5"/>
        <v>F0437-U0027</v>
      </c>
      <c r="D281" s="1">
        <v>75</v>
      </c>
      <c r="E281" s="1" t="s">
        <v>1106</v>
      </c>
      <c r="F281" s="1" t="s">
        <v>1116</v>
      </c>
      <c r="G281" s="1" t="s">
        <v>1200</v>
      </c>
      <c r="H281" s="1" t="s">
        <v>0</v>
      </c>
      <c r="I281" s="1" t="s">
        <v>0</v>
      </c>
      <c r="J281" s="1" t="s">
        <v>1130</v>
      </c>
      <c r="K281" s="2">
        <v>81</v>
      </c>
      <c r="L281" s="2">
        <v>11876</v>
      </c>
      <c r="M281" s="8">
        <v>1.3800000000000001</v>
      </c>
      <c r="N281" s="9">
        <v>2.4900000000000002</v>
      </c>
      <c r="O281" s="8">
        <v>1.3800000000000001</v>
      </c>
      <c r="P281" s="9">
        <v>1.3800000000000001</v>
      </c>
      <c r="Q281" s="8">
        <v>1.3800000000000001</v>
      </c>
      <c r="R281" s="9">
        <v>1.3800000000000001</v>
      </c>
      <c r="S281" s="8">
        <v>1.3800000000000001</v>
      </c>
      <c r="T281" s="9">
        <v>1.3800000000000001</v>
      </c>
      <c r="U281" s="8">
        <v>1.3800000000000001</v>
      </c>
      <c r="V281" s="9">
        <v>1.3800000000000001</v>
      </c>
      <c r="W281" s="8">
        <v>1.3800000000000001</v>
      </c>
      <c r="X281" s="9">
        <v>1.3800000000000001</v>
      </c>
      <c r="Y281" s="8">
        <v>1.3800000000000001</v>
      </c>
      <c r="Z281" s="9">
        <v>1.3800000000000001</v>
      </c>
      <c r="AA281" s="8">
        <v>1.3800000000000001</v>
      </c>
      <c r="AB281" s="9">
        <v>1.3800000000000001</v>
      </c>
      <c r="AC281" s="8">
        <v>1.3800000000000001</v>
      </c>
      <c r="AD281" s="9">
        <v>1.3800000000000001</v>
      </c>
      <c r="AE281" s="8">
        <v>1.3800000000000001</v>
      </c>
      <c r="AF281" s="9"/>
      <c r="AG281" s="8">
        <v>1.3800000000000001</v>
      </c>
      <c r="AH281" s="9"/>
      <c r="AI281" s="8">
        <v>13.48</v>
      </c>
      <c r="AJ281" s="9"/>
    </row>
    <row r="282" spans="1:36" ht="15" x14ac:dyDescent="0.25">
      <c r="A282" s="1" t="s">
        <v>877</v>
      </c>
      <c r="B282" s="1" t="s">
        <v>878</v>
      </c>
      <c r="C282" s="1" t="str">
        <f t="shared" si="5"/>
        <v>F0438-U0907</v>
      </c>
      <c r="D282" s="1">
        <v>148</v>
      </c>
      <c r="E282" s="1" t="s">
        <v>1106</v>
      </c>
      <c r="F282" s="1" t="s">
        <v>1116</v>
      </c>
      <c r="G282" s="1" t="s">
        <v>1200</v>
      </c>
      <c r="H282" s="1" t="s">
        <v>0</v>
      </c>
      <c r="I282" s="1" t="s">
        <v>0</v>
      </c>
      <c r="J282" s="1" t="s">
        <v>1130</v>
      </c>
      <c r="K282" s="2">
        <v>81</v>
      </c>
      <c r="L282" s="2">
        <v>11876</v>
      </c>
      <c r="M282" s="8">
        <v>2.71</v>
      </c>
      <c r="N282" s="9">
        <v>4.92</v>
      </c>
      <c r="O282" s="8">
        <v>2.71</v>
      </c>
      <c r="P282" s="9">
        <v>2.71</v>
      </c>
      <c r="Q282" s="8">
        <v>2.71</v>
      </c>
      <c r="R282" s="9">
        <v>2.71</v>
      </c>
      <c r="S282" s="8">
        <v>2.71</v>
      </c>
      <c r="T282" s="9">
        <v>2.71</v>
      </c>
      <c r="U282" s="8">
        <v>2.71</v>
      </c>
      <c r="V282" s="9">
        <v>2.71</v>
      </c>
      <c r="W282" s="8">
        <v>2.71</v>
      </c>
      <c r="X282" s="9">
        <v>2.71</v>
      </c>
      <c r="Y282" s="8">
        <v>2.71</v>
      </c>
      <c r="Z282" s="9">
        <v>2.71</v>
      </c>
      <c r="AA282" s="8">
        <v>2.71</v>
      </c>
      <c r="AB282" s="9">
        <v>2.71</v>
      </c>
      <c r="AC282" s="8">
        <v>2.71</v>
      </c>
      <c r="AD282" s="9">
        <v>2.71</v>
      </c>
      <c r="AE282" s="8">
        <v>2.71</v>
      </c>
      <c r="AF282" s="9"/>
      <c r="AG282" s="8">
        <v>2.71</v>
      </c>
      <c r="AH282" s="9"/>
      <c r="AI282" s="8">
        <v>26.6</v>
      </c>
      <c r="AJ282" s="9"/>
    </row>
    <row r="283" spans="1:36" ht="15" x14ac:dyDescent="0.25">
      <c r="A283" s="1" t="s">
        <v>879</v>
      </c>
      <c r="B283" s="1" t="s">
        <v>880</v>
      </c>
      <c r="C283" s="1" t="str">
        <f t="shared" si="5"/>
        <v>F0439-U0439</v>
      </c>
      <c r="D283" s="1">
        <v>128</v>
      </c>
      <c r="E283" s="1" t="s">
        <v>1106</v>
      </c>
      <c r="F283" s="1" t="s">
        <v>1116</v>
      </c>
      <c r="G283" s="1" t="s">
        <v>1200</v>
      </c>
      <c r="H283" s="1" t="s">
        <v>0</v>
      </c>
      <c r="I283" s="1" t="s">
        <v>0</v>
      </c>
      <c r="J283" s="1" t="s">
        <v>1130</v>
      </c>
      <c r="K283" s="2">
        <v>81</v>
      </c>
      <c r="L283" s="2">
        <v>11876</v>
      </c>
      <c r="M283" s="8">
        <v>2.35</v>
      </c>
      <c r="N283" s="9">
        <v>4.26</v>
      </c>
      <c r="O283" s="8">
        <v>2.35</v>
      </c>
      <c r="P283" s="9">
        <v>2.35</v>
      </c>
      <c r="Q283" s="8">
        <v>2.35</v>
      </c>
      <c r="R283" s="9">
        <v>2.35</v>
      </c>
      <c r="S283" s="8">
        <v>2.35</v>
      </c>
      <c r="T283" s="9">
        <v>2.35</v>
      </c>
      <c r="U283" s="8">
        <v>2.35</v>
      </c>
      <c r="V283" s="9">
        <v>2.35</v>
      </c>
      <c r="W283" s="8">
        <v>2.35</v>
      </c>
      <c r="X283" s="9">
        <v>2.35</v>
      </c>
      <c r="Y283" s="8">
        <v>2.35</v>
      </c>
      <c r="Z283" s="9">
        <v>2.35</v>
      </c>
      <c r="AA283" s="8">
        <v>2.35</v>
      </c>
      <c r="AB283" s="9">
        <v>2.35</v>
      </c>
      <c r="AC283" s="8">
        <v>2.35</v>
      </c>
      <c r="AD283" s="9">
        <v>2.35</v>
      </c>
      <c r="AE283" s="8">
        <v>2.35</v>
      </c>
      <c r="AF283" s="9"/>
      <c r="AG283" s="8">
        <v>2.35</v>
      </c>
      <c r="AH283" s="9"/>
      <c r="AI283" s="8">
        <v>23.01</v>
      </c>
      <c r="AJ283" s="9"/>
    </row>
    <row r="284" spans="1:36" ht="15" x14ac:dyDescent="0.25">
      <c r="A284" s="1" t="s">
        <v>881</v>
      </c>
      <c r="B284" s="1" t="s">
        <v>882</v>
      </c>
      <c r="C284" s="1" t="str">
        <f t="shared" si="5"/>
        <v>F0440-U0440</v>
      </c>
      <c r="D284" s="1">
        <v>145</v>
      </c>
      <c r="E284" s="1" t="s">
        <v>1106</v>
      </c>
      <c r="F284" s="1" t="s">
        <v>1116</v>
      </c>
      <c r="G284" s="1" t="s">
        <v>1200</v>
      </c>
      <c r="H284" s="1" t="s">
        <v>0</v>
      </c>
      <c r="I284" s="1" t="s">
        <v>0</v>
      </c>
      <c r="J284" s="1" t="s">
        <v>1130</v>
      </c>
      <c r="K284" s="2">
        <v>81</v>
      </c>
      <c r="L284" s="2">
        <v>11876</v>
      </c>
      <c r="M284" s="8">
        <v>2.66</v>
      </c>
      <c r="N284" s="9">
        <v>4.82</v>
      </c>
      <c r="O284" s="8">
        <v>2.66</v>
      </c>
      <c r="P284" s="9">
        <v>2.66</v>
      </c>
      <c r="Q284" s="8">
        <v>2.66</v>
      </c>
      <c r="R284" s="9">
        <v>2.66</v>
      </c>
      <c r="S284" s="8">
        <v>2.66</v>
      </c>
      <c r="T284" s="9">
        <v>2.66</v>
      </c>
      <c r="U284" s="8">
        <v>2.66</v>
      </c>
      <c r="V284" s="9">
        <v>2.66</v>
      </c>
      <c r="W284" s="8">
        <v>2.66</v>
      </c>
      <c r="X284" s="9">
        <v>2.66</v>
      </c>
      <c r="Y284" s="8">
        <v>2.66</v>
      </c>
      <c r="Z284" s="9">
        <v>2.66</v>
      </c>
      <c r="AA284" s="8">
        <v>2.66</v>
      </c>
      <c r="AB284" s="9">
        <v>2.66</v>
      </c>
      <c r="AC284" s="8">
        <v>2.66</v>
      </c>
      <c r="AD284" s="9">
        <v>2.66</v>
      </c>
      <c r="AE284" s="8">
        <v>2.66</v>
      </c>
      <c r="AF284" s="9"/>
      <c r="AG284" s="8">
        <v>2.66</v>
      </c>
      <c r="AH284" s="9"/>
      <c r="AI284" s="8">
        <v>26.060000000000002</v>
      </c>
      <c r="AJ284" s="9"/>
    </row>
    <row r="285" spans="1:36" ht="15" x14ac:dyDescent="0.25">
      <c r="A285" s="1" t="s">
        <v>883</v>
      </c>
      <c r="B285" s="1" t="s">
        <v>884</v>
      </c>
      <c r="C285" s="1" t="str">
        <f t="shared" si="5"/>
        <v>F0441-U0441</v>
      </c>
      <c r="D285" s="1">
        <v>148</v>
      </c>
      <c r="E285" s="1" t="s">
        <v>1106</v>
      </c>
      <c r="F285" s="1" t="s">
        <v>1116</v>
      </c>
      <c r="G285" s="1" t="s">
        <v>1200</v>
      </c>
      <c r="H285" s="1" t="s">
        <v>0</v>
      </c>
      <c r="I285" s="1" t="s">
        <v>0</v>
      </c>
      <c r="J285" s="1" t="s">
        <v>1130</v>
      </c>
      <c r="K285" s="2">
        <v>81</v>
      </c>
      <c r="L285" s="2">
        <v>11876</v>
      </c>
      <c r="M285" s="8">
        <v>2.71</v>
      </c>
      <c r="N285" s="9">
        <v>4.92</v>
      </c>
      <c r="O285" s="8">
        <v>2.71</v>
      </c>
      <c r="P285" s="9">
        <v>2.71</v>
      </c>
      <c r="Q285" s="8">
        <v>2.71</v>
      </c>
      <c r="R285" s="9">
        <v>2.71</v>
      </c>
      <c r="S285" s="8">
        <v>2.71</v>
      </c>
      <c r="T285" s="9">
        <v>2.71</v>
      </c>
      <c r="U285" s="8">
        <v>2.71</v>
      </c>
      <c r="V285" s="9">
        <v>2.71</v>
      </c>
      <c r="W285" s="8">
        <v>2.71</v>
      </c>
      <c r="X285" s="9">
        <v>2.71</v>
      </c>
      <c r="Y285" s="8">
        <v>2.71</v>
      </c>
      <c r="Z285" s="9">
        <v>2.71</v>
      </c>
      <c r="AA285" s="8">
        <v>2.71</v>
      </c>
      <c r="AB285" s="9">
        <v>2</v>
      </c>
      <c r="AC285" s="8">
        <v>2.71</v>
      </c>
      <c r="AD285" s="9">
        <v>2.71</v>
      </c>
      <c r="AE285" s="8">
        <v>2.71</v>
      </c>
      <c r="AF285" s="9"/>
      <c r="AG285" s="8">
        <v>2.71</v>
      </c>
      <c r="AH285" s="9"/>
      <c r="AI285" s="8">
        <v>26.6</v>
      </c>
      <c r="AJ285" s="9"/>
    </row>
    <row r="286" spans="1:36" ht="15" x14ac:dyDescent="0.25">
      <c r="A286" s="1" t="s">
        <v>885</v>
      </c>
      <c r="B286" s="1" t="s">
        <v>886</v>
      </c>
      <c r="C286" s="1" t="str">
        <f t="shared" si="5"/>
        <v>F0442-U1066</v>
      </c>
      <c r="D286" s="1">
        <v>128</v>
      </c>
      <c r="E286" s="1" t="s">
        <v>1106</v>
      </c>
      <c r="F286" s="1" t="s">
        <v>1116</v>
      </c>
      <c r="G286" s="1" t="s">
        <v>1200</v>
      </c>
      <c r="H286" s="1" t="s">
        <v>0</v>
      </c>
      <c r="I286" s="1" t="s">
        <v>0</v>
      </c>
      <c r="J286" s="1" t="s">
        <v>1130</v>
      </c>
      <c r="K286" s="2">
        <v>81</v>
      </c>
      <c r="L286" s="2">
        <v>11876</v>
      </c>
      <c r="M286" s="8">
        <v>2.35</v>
      </c>
      <c r="N286" s="9">
        <v>4.26</v>
      </c>
      <c r="O286" s="8">
        <v>2.35</v>
      </c>
      <c r="P286" s="9">
        <v>2.35</v>
      </c>
      <c r="Q286" s="8">
        <v>2.35</v>
      </c>
      <c r="R286" s="9">
        <v>2.35</v>
      </c>
      <c r="S286" s="8">
        <v>2.35</v>
      </c>
      <c r="T286" s="9">
        <v>2.35</v>
      </c>
      <c r="U286" s="8">
        <v>2.35</v>
      </c>
      <c r="V286" s="9">
        <v>2.35</v>
      </c>
      <c r="W286" s="8">
        <v>2.35</v>
      </c>
      <c r="X286" s="9">
        <v>2.35</v>
      </c>
      <c r="Y286" s="8">
        <v>2.35</v>
      </c>
      <c r="Z286" s="9">
        <v>2.35</v>
      </c>
      <c r="AA286" s="8">
        <v>2.35</v>
      </c>
      <c r="AB286" s="9">
        <v>2.35</v>
      </c>
      <c r="AC286" s="8">
        <v>2.35</v>
      </c>
      <c r="AD286" s="9">
        <v>2.35</v>
      </c>
      <c r="AE286" s="8">
        <v>2.35</v>
      </c>
      <c r="AF286" s="9"/>
      <c r="AG286" s="8">
        <v>2.35</v>
      </c>
      <c r="AH286" s="9"/>
      <c r="AI286" s="8">
        <v>21.05</v>
      </c>
      <c r="AJ286" s="9"/>
    </row>
    <row r="287" spans="1:36" ht="15" x14ac:dyDescent="0.25">
      <c r="A287" s="1" t="s">
        <v>887</v>
      </c>
      <c r="B287" s="1" t="s">
        <v>888</v>
      </c>
      <c r="C287" s="1" t="str">
        <f t="shared" si="5"/>
        <v>F0443-U0443</v>
      </c>
      <c r="D287" s="1">
        <v>140</v>
      </c>
      <c r="E287" s="1" t="s">
        <v>1106</v>
      </c>
      <c r="F287" s="1" t="s">
        <v>1116</v>
      </c>
      <c r="G287" s="1" t="s">
        <v>1200</v>
      </c>
      <c r="H287" s="1" t="s">
        <v>0</v>
      </c>
      <c r="I287" s="1" t="s">
        <v>0</v>
      </c>
      <c r="J287" s="1" t="s">
        <v>1130</v>
      </c>
      <c r="K287" s="2">
        <v>81</v>
      </c>
      <c r="L287" s="2">
        <v>11876</v>
      </c>
      <c r="M287" s="8">
        <v>2.5700000000000003</v>
      </c>
      <c r="N287" s="9">
        <v>4.6500000000000004</v>
      </c>
      <c r="O287" s="8">
        <v>2.5700000000000003</v>
      </c>
      <c r="P287" s="9">
        <v>2.5700000000000003</v>
      </c>
      <c r="Q287" s="8">
        <v>2.5700000000000003</v>
      </c>
      <c r="R287" s="9">
        <v>2.5700000000000003</v>
      </c>
      <c r="S287" s="8">
        <v>2.5700000000000003</v>
      </c>
      <c r="T287" s="9">
        <v>2.5700000000000003</v>
      </c>
      <c r="U287" s="8">
        <v>2.5700000000000003</v>
      </c>
      <c r="V287" s="9">
        <v>2.5700000000000003</v>
      </c>
      <c r="W287" s="8">
        <v>2.5700000000000003</v>
      </c>
      <c r="X287" s="9">
        <v>2.5700000000000003</v>
      </c>
      <c r="Y287" s="8">
        <v>2.5700000000000003</v>
      </c>
      <c r="Z287" s="9">
        <v>2.5700000000000003</v>
      </c>
      <c r="AA287" s="8">
        <v>2.5700000000000003</v>
      </c>
      <c r="AB287" s="9">
        <v>2.5700000000000003</v>
      </c>
      <c r="AC287" s="8">
        <v>2.5700000000000003</v>
      </c>
      <c r="AD287" s="9">
        <v>2.5700000000000003</v>
      </c>
      <c r="AE287" s="8">
        <v>2.5700000000000003</v>
      </c>
      <c r="AF287" s="9"/>
      <c r="AG287" s="8">
        <v>2.5700000000000003</v>
      </c>
      <c r="AH287" s="9"/>
      <c r="AI287" s="8">
        <v>25.16</v>
      </c>
      <c r="AJ287" s="9"/>
    </row>
    <row r="288" spans="1:36" ht="15" x14ac:dyDescent="0.25">
      <c r="A288" s="1" t="s">
        <v>889</v>
      </c>
      <c r="B288" s="1" t="s">
        <v>890</v>
      </c>
      <c r="C288" s="1" t="str">
        <f t="shared" si="5"/>
        <v>F0444-U0628</v>
      </c>
      <c r="D288" s="1">
        <v>148</v>
      </c>
      <c r="E288" s="1" t="s">
        <v>1106</v>
      </c>
      <c r="F288" s="1" t="s">
        <v>1116</v>
      </c>
      <c r="G288" s="1" t="s">
        <v>1200</v>
      </c>
      <c r="H288" s="1" t="s">
        <v>0</v>
      </c>
      <c r="I288" s="1" t="s">
        <v>0</v>
      </c>
      <c r="J288" s="1" t="s">
        <v>1130</v>
      </c>
      <c r="K288" s="2">
        <v>81</v>
      </c>
      <c r="L288" s="2">
        <v>11876</v>
      </c>
      <c r="M288" s="8">
        <v>2.71</v>
      </c>
      <c r="N288" s="9">
        <v>4.92</v>
      </c>
      <c r="O288" s="8">
        <v>2.71</v>
      </c>
      <c r="P288" s="9">
        <v>2.71</v>
      </c>
      <c r="Q288" s="8">
        <v>2.71</v>
      </c>
      <c r="R288" s="9">
        <v>2.71</v>
      </c>
      <c r="S288" s="8">
        <v>2.71</v>
      </c>
      <c r="T288" s="9">
        <v>2.71</v>
      </c>
      <c r="U288" s="8">
        <v>2.71</v>
      </c>
      <c r="V288" s="9">
        <v>2.71</v>
      </c>
      <c r="W288" s="8">
        <v>2.71</v>
      </c>
      <c r="X288" s="9">
        <v>2.71</v>
      </c>
      <c r="Y288" s="8">
        <v>2.71</v>
      </c>
      <c r="Z288" s="9">
        <v>2.71</v>
      </c>
      <c r="AA288" s="8">
        <v>2.71</v>
      </c>
      <c r="AB288" s="9">
        <v>2.71</v>
      </c>
      <c r="AC288" s="8">
        <v>2.71</v>
      </c>
      <c r="AD288" s="9">
        <v>2.71</v>
      </c>
      <c r="AE288" s="8">
        <v>2.71</v>
      </c>
      <c r="AF288" s="9"/>
      <c r="AG288" s="8">
        <v>2.71</v>
      </c>
      <c r="AH288" s="9"/>
      <c r="AI288" s="8">
        <v>26.6</v>
      </c>
      <c r="AJ288" s="9"/>
    </row>
    <row r="289" spans="1:36" ht="15" x14ac:dyDescent="0.25">
      <c r="A289" s="1" t="s">
        <v>891</v>
      </c>
      <c r="B289" s="1" t="s">
        <v>892</v>
      </c>
      <c r="C289" s="1" t="str">
        <f t="shared" si="5"/>
        <v>F0445-U0445</v>
      </c>
      <c r="D289" s="1">
        <v>128</v>
      </c>
      <c r="E289" s="1" t="s">
        <v>1106</v>
      </c>
      <c r="F289" s="1" t="s">
        <v>1116</v>
      </c>
      <c r="G289" s="1" t="s">
        <v>1200</v>
      </c>
      <c r="H289" s="1" t="s">
        <v>0</v>
      </c>
      <c r="I289" s="1" t="s">
        <v>0</v>
      </c>
      <c r="J289" s="1" t="s">
        <v>1130</v>
      </c>
      <c r="K289" s="2">
        <v>81</v>
      </c>
      <c r="L289" s="2">
        <v>11876</v>
      </c>
      <c r="M289" s="8">
        <v>2.35</v>
      </c>
      <c r="N289" s="9">
        <v>4.26</v>
      </c>
      <c r="O289" s="8">
        <v>2.35</v>
      </c>
      <c r="P289" s="9">
        <v>2.35</v>
      </c>
      <c r="Q289" s="8">
        <v>2.35</v>
      </c>
      <c r="R289" s="9">
        <v>2.35</v>
      </c>
      <c r="S289" s="8">
        <v>2.35</v>
      </c>
      <c r="T289" s="9">
        <v>2.35</v>
      </c>
      <c r="U289" s="8">
        <v>2.35</v>
      </c>
      <c r="V289" s="9">
        <v>2.35</v>
      </c>
      <c r="W289" s="8">
        <v>2.35</v>
      </c>
      <c r="X289" s="9">
        <v>2.35</v>
      </c>
      <c r="Y289" s="8">
        <v>2.35</v>
      </c>
      <c r="Z289" s="9">
        <v>2.35</v>
      </c>
      <c r="AA289" s="8">
        <v>2.35</v>
      </c>
      <c r="AB289" s="9">
        <v>2</v>
      </c>
      <c r="AC289" s="8">
        <v>2.35</v>
      </c>
      <c r="AD289" s="9">
        <v>2.35</v>
      </c>
      <c r="AE289" s="8">
        <v>2.35</v>
      </c>
      <c r="AF289" s="9"/>
      <c r="AG289" s="8">
        <v>2.35</v>
      </c>
      <c r="AH289" s="9"/>
      <c r="AI289" s="8">
        <v>23.01</v>
      </c>
      <c r="AJ289" s="9"/>
    </row>
    <row r="290" spans="1:36" ht="15" x14ac:dyDescent="0.25">
      <c r="A290" s="1" t="s">
        <v>893</v>
      </c>
      <c r="B290" s="1" t="s">
        <v>894</v>
      </c>
      <c r="C290" s="1" t="str">
        <f t="shared" si="5"/>
        <v>F0446-U0446</v>
      </c>
      <c r="D290" s="1">
        <v>145</v>
      </c>
      <c r="E290" s="1" t="s">
        <v>1106</v>
      </c>
      <c r="F290" s="1" t="s">
        <v>1116</v>
      </c>
      <c r="G290" s="1" t="s">
        <v>1200</v>
      </c>
      <c r="H290" s="1" t="s">
        <v>0</v>
      </c>
      <c r="I290" s="1" t="s">
        <v>0</v>
      </c>
      <c r="J290" s="1" t="s">
        <v>1130</v>
      </c>
      <c r="K290" s="2">
        <v>81</v>
      </c>
      <c r="L290" s="2">
        <v>11876</v>
      </c>
      <c r="M290" s="8">
        <v>2.66</v>
      </c>
      <c r="N290" s="9">
        <v>4.82</v>
      </c>
      <c r="O290" s="8">
        <v>2.66</v>
      </c>
      <c r="P290" s="9">
        <v>2.66</v>
      </c>
      <c r="Q290" s="8">
        <v>2.66</v>
      </c>
      <c r="R290" s="9">
        <v>2.66</v>
      </c>
      <c r="S290" s="8">
        <v>2.66</v>
      </c>
      <c r="T290" s="9">
        <v>2.66</v>
      </c>
      <c r="U290" s="8">
        <v>2.66</v>
      </c>
      <c r="V290" s="9">
        <v>2.66</v>
      </c>
      <c r="W290" s="8">
        <v>2.66</v>
      </c>
      <c r="X290" s="9">
        <v>2.66</v>
      </c>
      <c r="Y290" s="8">
        <v>2.66</v>
      </c>
      <c r="Z290" s="9">
        <v>2.66</v>
      </c>
      <c r="AA290" s="8">
        <v>2.66</v>
      </c>
      <c r="AB290" s="9">
        <v>2</v>
      </c>
      <c r="AC290" s="8">
        <v>2.66</v>
      </c>
      <c r="AD290" s="9">
        <v>2.66</v>
      </c>
      <c r="AE290" s="8">
        <v>2.66</v>
      </c>
      <c r="AF290" s="9"/>
      <c r="AG290" s="8">
        <v>2.66</v>
      </c>
      <c r="AH290" s="9"/>
      <c r="AI290" s="8">
        <v>26.060000000000002</v>
      </c>
      <c r="AJ290" s="9"/>
    </row>
    <row r="291" spans="1:36" ht="15" x14ac:dyDescent="0.25">
      <c r="A291" s="1" t="s">
        <v>895</v>
      </c>
      <c r="B291" s="1" t="s">
        <v>896</v>
      </c>
      <c r="C291" s="1" t="str">
        <f t="shared" si="5"/>
        <v>F0447-U0679</v>
      </c>
      <c r="D291" s="1">
        <v>148</v>
      </c>
      <c r="E291" s="1" t="s">
        <v>1106</v>
      </c>
      <c r="F291" s="1" t="s">
        <v>1116</v>
      </c>
      <c r="G291" s="1" t="s">
        <v>1200</v>
      </c>
      <c r="H291" s="1" t="s">
        <v>0</v>
      </c>
      <c r="I291" s="1" t="s">
        <v>0</v>
      </c>
      <c r="J291" s="1" t="s">
        <v>1130</v>
      </c>
      <c r="K291" s="2">
        <v>81</v>
      </c>
      <c r="L291" s="2">
        <v>11876</v>
      </c>
      <c r="M291" s="8">
        <v>2.71</v>
      </c>
      <c r="N291" s="9">
        <v>4.92</v>
      </c>
      <c r="O291" s="8">
        <v>2.71</v>
      </c>
      <c r="P291" s="9">
        <v>2.71</v>
      </c>
      <c r="Q291" s="8">
        <v>2.71</v>
      </c>
      <c r="R291" s="9">
        <v>2.71</v>
      </c>
      <c r="S291" s="8">
        <v>2.71</v>
      </c>
      <c r="T291" s="9">
        <v>2.71</v>
      </c>
      <c r="U291" s="8">
        <v>2.71</v>
      </c>
      <c r="V291" s="9">
        <v>2.71</v>
      </c>
      <c r="W291" s="8">
        <v>2.71</v>
      </c>
      <c r="X291" s="9">
        <v>2.71</v>
      </c>
      <c r="Y291" s="8">
        <v>2.71</v>
      </c>
      <c r="Z291" s="9">
        <v>2.71</v>
      </c>
      <c r="AA291" s="8">
        <v>2.71</v>
      </c>
      <c r="AB291" s="9">
        <v>2.71</v>
      </c>
      <c r="AC291" s="8">
        <v>2.71</v>
      </c>
      <c r="AD291" s="9">
        <v>2.71</v>
      </c>
      <c r="AE291" s="8">
        <v>2.71</v>
      </c>
      <c r="AF291" s="9"/>
      <c r="AG291" s="8">
        <v>2.71</v>
      </c>
      <c r="AH291" s="9"/>
      <c r="AI291" s="8">
        <v>26.6</v>
      </c>
      <c r="AJ291" s="9"/>
    </row>
    <row r="292" spans="1:36" ht="15" x14ac:dyDescent="0.25">
      <c r="A292" s="1" t="s">
        <v>897</v>
      </c>
      <c r="B292" s="1" t="s">
        <v>898</v>
      </c>
      <c r="C292" s="1" t="str">
        <f t="shared" si="5"/>
        <v>F0448-U0448</v>
      </c>
      <c r="D292" s="1">
        <v>128</v>
      </c>
      <c r="E292" s="1" t="s">
        <v>1106</v>
      </c>
      <c r="F292" s="1" t="s">
        <v>1116</v>
      </c>
      <c r="G292" s="1" t="s">
        <v>1200</v>
      </c>
      <c r="H292" s="1" t="s">
        <v>0</v>
      </c>
      <c r="I292" s="1" t="s">
        <v>0</v>
      </c>
      <c r="J292" s="1" t="s">
        <v>1130</v>
      </c>
      <c r="K292" s="2">
        <v>81</v>
      </c>
      <c r="L292" s="2">
        <v>11876</v>
      </c>
      <c r="M292" s="8">
        <v>2.35</v>
      </c>
      <c r="N292" s="9">
        <v>4.26</v>
      </c>
      <c r="O292" s="8">
        <v>2.35</v>
      </c>
      <c r="P292" s="9">
        <v>2.35</v>
      </c>
      <c r="Q292" s="8">
        <v>2.35</v>
      </c>
      <c r="R292" s="9">
        <v>2.35</v>
      </c>
      <c r="S292" s="8">
        <v>2.35</v>
      </c>
      <c r="T292" s="9">
        <v>2.35</v>
      </c>
      <c r="U292" s="8">
        <v>2.35</v>
      </c>
      <c r="V292" s="9">
        <v>2.35</v>
      </c>
      <c r="W292" s="8">
        <v>2.35</v>
      </c>
      <c r="X292" s="9">
        <v>2.35</v>
      </c>
      <c r="Y292" s="8">
        <v>2.35</v>
      </c>
      <c r="Z292" s="9">
        <v>2.35</v>
      </c>
      <c r="AA292" s="8">
        <v>2.35</v>
      </c>
      <c r="AB292" s="9">
        <v>2.35</v>
      </c>
      <c r="AC292" s="8">
        <v>2.35</v>
      </c>
      <c r="AD292" s="9">
        <v>2.35</v>
      </c>
      <c r="AE292" s="8">
        <v>2.35</v>
      </c>
      <c r="AF292" s="9"/>
      <c r="AG292" s="8">
        <v>2.35</v>
      </c>
      <c r="AH292" s="9"/>
      <c r="AI292" s="8">
        <v>23.01</v>
      </c>
      <c r="AJ292" s="9"/>
    </row>
    <row r="293" spans="1:36" ht="15" x14ac:dyDescent="0.25">
      <c r="A293" s="1" t="s">
        <v>899</v>
      </c>
      <c r="B293" s="1" t="s">
        <v>900</v>
      </c>
      <c r="C293" s="1" t="str">
        <f t="shared" si="5"/>
        <v>F0449-U0666</v>
      </c>
      <c r="D293" s="1">
        <v>145</v>
      </c>
      <c r="E293" s="1" t="s">
        <v>1106</v>
      </c>
      <c r="F293" s="1" t="s">
        <v>1116</v>
      </c>
      <c r="G293" s="1" t="s">
        <v>1200</v>
      </c>
      <c r="H293" s="1" t="s">
        <v>0</v>
      </c>
      <c r="I293" s="1" t="s">
        <v>0</v>
      </c>
      <c r="J293" s="1" t="s">
        <v>1130</v>
      </c>
      <c r="K293" s="2">
        <v>81</v>
      </c>
      <c r="L293" s="2">
        <v>11876</v>
      </c>
      <c r="M293" s="8">
        <v>2.66</v>
      </c>
      <c r="N293" s="9">
        <v>4.82</v>
      </c>
      <c r="O293" s="8">
        <v>2.66</v>
      </c>
      <c r="P293" s="9">
        <v>2.66</v>
      </c>
      <c r="Q293" s="8">
        <v>2.66</v>
      </c>
      <c r="R293" s="9">
        <v>2.66</v>
      </c>
      <c r="S293" s="8">
        <v>2.66</v>
      </c>
      <c r="T293" s="9">
        <v>2.66</v>
      </c>
      <c r="U293" s="8">
        <v>2.66</v>
      </c>
      <c r="V293" s="9">
        <v>2.66</v>
      </c>
      <c r="W293" s="8">
        <v>2.66</v>
      </c>
      <c r="X293" s="9">
        <v>2.66</v>
      </c>
      <c r="Y293" s="8">
        <v>2.66</v>
      </c>
      <c r="Z293" s="9">
        <v>2.66</v>
      </c>
      <c r="AA293" s="8">
        <v>2.66</v>
      </c>
      <c r="AB293" s="9">
        <v>2.66</v>
      </c>
      <c r="AC293" s="8">
        <v>2.66</v>
      </c>
      <c r="AD293" s="9">
        <v>2.66</v>
      </c>
      <c r="AE293" s="8">
        <v>2.66</v>
      </c>
      <c r="AF293" s="9"/>
      <c r="AG293" s="8">
        <v>2.66</v>
      </c>
      <c r="AH293" s="9"/>
      <c r="AI293" s="8">
        <v>26.060000000000002</v>
      </c>
      <c r="AJ293" s="9"/>
    </row>
    <row r="294" spans="1:36" ht="15" x14ac:dyDescent="0.25">
      <c r="A294" s="1" t="s">
        <v>901</v>
      </c>
      <c r="B294" s="1" t="s">
        <v>902</v>
      </c>
      <c r="C294" s="1" t="str">
        <f t="shared" si="5"/>
        <v>F0450-U1031</v>
      </c>
      <c r="D294" s="1">
        <v>190</v>
      </c>
      <c r="E294" s="1" t="s">
        <v>1106</v>
      </c>
      <c r="F294" s="1" t="s">
        <v>1116</v>
      </c>
      <c r="G294" s="1" t="s">
        <v>1200</v>
      </c>
      <c r="H294" s="1" t="s">
        <v>0</v>
      </c>
      <c r="I294" s="1" t="s">
        <v>0</v>
      </c>
      <c r="J294" s="1" t="s">
        <v>1130</v>
      </c>
      <c r="K294" s="2">
        <v>81</v>
      </c>
      <c r="L294" s="2">
        <v>11876</v>
      </c>
      <c r="M294" s="8">
        <v>3.48</v>
      </c>
      <c r="N294" s="9">
        <v>6.32</v>
      </c>
      <c r="O294" s="8">
        <v>3.48</v>
      </c>
      <c r="P294" s="9">
        <v>3.48</v>
      </c>
      <c r="Q294" s="8">
        <v>3.48</v>
      </c>
      <c r="R294" s="9">
        <v>3.48</v>
      </c>
      <c r="S294" s="8">
        <v>3.48</v>
      </c>
      <c r="T294" s="9">
        <v>3.48</v>
      </c>
      <c r="U294" s="8">
        <v>3.48</v>
      </c>
      <c r="V294" s="9">
        <v>3.48</v>
      </c>
      <c r="W294" s="8">
        <v>3.48</v>
      </c>
      <c r="X294" s="9">
        <v>3.48</v>
      </c>
      <c r="Y294" s="8">
        <v>3.48</v>
      </c>
      <c r="Z294" s="9">
        <v>3.48</v>
      </c>
      <c r="AA294" s="8">
        <v>3.48</v>
      </c>
      <c r="AB294" s="9">
        <v>3.48</v>
      </c>
      <c r="AC294" s="8">
        <v>3.48</v>
      </c>
      <c r="AD294" s="9">
        <v>3.48</v>
      </c>
      <c r="AE294" s="8">
        <v>3.48</v>
      </c>
      <c r="AF294" s="9"/>
      <c r="AG294" s="8">
        <v>3.48</v>
      </c>
      <c r="AH294" s="9"/>
      <c r="AI294" s="8">
        <v>34.15</v>
      </c>
      <c r="AJ294" s="9"/>
    </row>
    <row r="295" spans="1:36" ht="15" x14ac:dyDescent="0.25">
      <c r="A295" s="1" t="s">
        <v>903</v>
      </c>
      <c r="B295" s="1" t="s">
        <v>904</v>
      </c>
      <c r="C295" s="1" t="str">
        <f t="shared" si="5"/>
        <v>F0451-U0451</v>
      </c>
      <c r="D295" s="1">
        <v>172</v>
      </c>
      <c r="E295" s="1" t="s">
        <v>1106</v>
      </c>
      <c r="F295" s="1" t="s">
        <v>1116</v>
      </c>
      <c r="G295" s="1" t="s">
        <v>1200</v>
      </c>
      <c r="H295" s="1" t="s">
        <v>0</v>
      </c>
      <c r="I295" s="1" t="s">
        <v>0</v>
      </c>
      <c r="J295" s="1">
        <v>0</v>
      </c>
      <c r="K295" s="2">
        <v>81</v>
      </c>
      <c r="L295" s="2">
        <v>11876</v>
      </c>
      <c r="M295" s="8">
        <v>3.1500000000000004</v>
      </c>
      <c r="N295" s="9">
        <v>5.7200000000000006</v>
      </c>
      <c r="O295" s="8">
        <v>3.1500000000000004</v>
      </c>
      <c r="P295" s="9">
        <v>3.1500000000000004</v>
      </c>
      <c r="Q295" s="8">
        <v>3.1500000000000004</v>
      </c>
      <c r="R295" s="9">
        <v>3.1500000000000004</v>
      </c>
      <c r="S295" s="8">
        <v>3.1500000000000004</v>
      </c>
      <c r="T295" s="9">
        <v>3.1500000000000004</v>
      </c>
      <c r="U295" s="8">
        <v>3.1500000000000004</v>
      </c>
      <c r="V295" s="9">
        <v>3.1500000000000004</v>
      </c>
      <c r="W295" s="8">
        <v>3.1500000000000004</v>
      </c>
      <c r="X295" s="9">
        <v>3.1500000000000004</v>
      </c>
      <c r="Y295" s="8">
        <v>3.1500000000000004</v>
      </c>
      <c r="Z295" s="9">
        <v>3.1500000000000004</v>
      </c>
      <c r="AA295" s="8">
        <v>3.1500000000000004</v>
      </c>
      <c r="AB295" s="9">
        <v>3.1500000000000004</v>
      </c>
      <c r="AC295" s="8">
        <v>3.1500000000000004</v>
      </c>
      <c r="AD295" s="9">
        <v>3.1500000000000004</v>
      </c>
      <c r="AE295" s="8">
        <v>3.1500000000000004</v>
      </c>
      <c r="AF295" s="9"/>
      <c r="AG295" s="8">
        <v>3.1500000000000004</v>
      </c>
      <c r="AH295" s="9"/>
      <c r="AI295" s="8">
        <v>30.91</v>
      </c>
      <c r="AJ295" s="9"/>
    </row>
    <row r="296" spans="1:36" ht="15" x14ac:dyDescent="0.25">
      <c r="A296" s="1" t="s">
        <v>905</v>
      </c>
      <c r="B296" s="1" t="s">
        <v>906</v>
      </c>
      <c r="C296" s="1" t="str">
        <f t="shared" si="5"/>
        <v>F0452-U0969</v>
      </c>
      <c r="D296" s="1">
        <v>79</v>
      </c>
      <c r="E296" s="1" t="s">
        <v>1106</v>
      </c>
      <c r="F296" s="1" t="s">
        <v>1116</v>
      </c>
      <c r="G296" s="1" t="s">
        <v>1200</v>
      </c>
      <c r="H296" s="1" t="s">
        <v>0</v>
      </c>
      <c r="I296" s="1" t="s">
        <v>0</v>
      </c>
      <c r="J296" s="1">
        <v>0</v>
      </c>
      <c r="K296" s="2">
        <v>81</v>
      </c>
      <c r="L296" s="2">
        <v>11876</v>
      </c>
      <c r="M296" s="8">
        <v>1.4500000000000002</v>
      </c>
      <c r="N296" s="9">
        <v>2.6300000000000003</v>
      </c>
      <c r="O296" s="8">
        <v>1.4500000000000002</v>
      </c>
      <c r="P296" s="9">
        <v>1.4500000000000002</v>
      </c>
      <c r="Q296" s="8">
        <v>1.4500000000000002</v>
      </c>
      <c r="R296" s="9">
        <v>1.4500000000000002</v>
      </c>
      <c r="S296" s="8">
        <v>1.4500000000000002</v>
      </c>
      <c r="T296" s="9">
        <v>1.4500000000000002</v>
      </c>
      <c r="U296" s="8">
        <v>1.4500000000000002</v>
      </c>
      <c r="V296" s="9">
        <v>1.4500000000000002</v>
      </c>
      <c r="W296" s="8">
        <v>1.4500000000000002</v>
      </c>
      <c r="X296" s="9">
        <v>1.4500000000000002</v>
      </c>
      <c r="Y296" s="8">
        <v>1.4500000000000002</v>
      </c>
      <c r="Z296" s="9">
        <v>1.4500000000000002</v>
      </c>
      <c r="AA296" s="8">
        <v>1.4500000000000002</v>
      </c>
      <c r="AB296" s="9">
        <v>1.4500000000000002</v>
      </c>
      <c r="AC296" s="8">
        <v>1.4500000000000002</v>
      </c>
      <c r="AD296" s="9">
        <v>1.4500000000000002</v>
      </c>
      <c r="AE296" s="8">
        <v>1.4500000000000002</v>
      </c>
      <c r="AF296" s="9"/>
      <c r="AG296" s="8">
        <v>1.4500000000000002</v>
      </c>
      <c r="AH296" s="9"/>
      <c r="AI296" s="8">
        <v>14.200000000000001</v>
      </c>
      <c r="AJ296" s="9"/>
    </row>
    <row r="297" spans="1:36" ht="15" x14ac:dyDescent="0.25">
      <c r="A297" s="1" t="s">
        <v>907</v>
      </c>
      <c r="B297" s="1" t="s">
        <v>908</v>
      </c>
      <c r="C297" s="1" t="str">
        <f t="shared" si="5"/>
        <v>F0453-U0453</v>
      </c>
      <c r="D297" s="1">
        <v>172</v>
      </c>
      <c r="E297" s="1" t="s">
        <v>1106</v>
      </c>
      <c r="F297" s="1" t="s">
        <v>1116</v>
      </c>
      <c r="G297" s="1" t="s">
        <v>1200</v>
      </c>
      <c r="H297" s="1" t="s">
        <v>0</v>
      </c>
      <c r="I297" s="1" t="s">
        <v>0</v>
      </c>
      <c r="J297" s="1">
        <v>0</v>
      </c>
      <c r="K297" s="2">
        <v>81</v>
      </c>
      <c r="L297" s="2">
        <v>11876</v>
      </c>
      <c r="M297" s="8">
        <v>3.1500000000000004</v>
      </c>
      <c r="N297" s="9">
        <v>5.7200000000000006</v>
      </c>
      <c r="O297" s="8">
        <v>3.1500000000000004</v>
      </c>
      <c r="P297" s="9">
        <v>3.1500000000000004</v>
      </c>
      <c r="Q297" s="8">
        <v>3.1500000000000004</v>
      </c>
      <c r="R297" s="9">
        <v>3.1500000000000004</v>
      </c>
      <c r="S297" s="8">
        <v>3.1500000000000004</v>
      </c>
      <c r="T297" s="9">
        <v>3.1500000000000004</v>
      </c>
      <c r="U297" s="8">
        <v>3.1500000000000004</v>
      </c>
      <c r="V297" s="9">
        <v>3.1500000000000004</v>
      </c>
      <c r="W297" s="8">
        <v>3.1500000000000004</v>
      </c>
      <c r="X297" s="9">
        <v>3.1500000000000004</v>
      </c>
      <c r="Y297" s="8">
        <v>3.1500000000000004</v>
      </c>
      <c r="Z297" s="9">
        <v>3.1500000000000004</v>
      </c>
      <c r="AA297" s="8">
        <v>3.1500000000000004</v>
      </c>
      <c r="AB297" s="9">
        <v>3.1500000000000004</v>
      </c>
      <c r="AC297" s="8">
        <v>3.1500000000000004</v>
      </c>
      <c r="AD297" s="9">
        <v>3.1500000000000004</v>
      </c>
      <c r="AE297" s="8">
        <v>3.1500000000000004</v>
      </c>
      <c r="AF297" s="9"/>
      <c r="AG297" s="8">
        <v>3.1500000000000004</v>
      </c>
      <c r="AH297" s="9"/>
      <c r="AI297" s="8">
        <v>30.91</v>
      </c>
      <c r="AJ297" s="9"/>
    </row>
    <row r="298" spans="1:36" ht="15" x14ac:dyDescent="0.25">
      <c r="A298" s="1" t="s">
        <v>909</v>
      </c>
      <c r="B298" s="1" t="s">
        <v>910</v>
      </c>
      <c r="C298" s="1" t="str">
        <f t="shared" si="5"/>
        <v>F0454-U0454</v>
      </c>
      <c r="D298" s="1">
        <v>172</v>
      </c>
      <c r="E298" s="1" t="s">
        <v>1106</v>
      </c>
      <c r="F298" s="1" t="s">
        <v>1116</v>
      </c>
      <c r="G298" s="1" t="s">
        <v>1200</v>
      </c>
      <c r="H298" s="1" t="s">
        <v>0</v>
      </c>
      <c r="I298" s="1" t="s">
        <v>0</v>
      </c>
      <c r="J298" s="1">
        <v>0</v>
      </c>
      <c r="K298" s="2">
        <v>81</v>
      </c>
      <c r="L298" s="2">
        <v>11876</v>
      </c>
      <c r="M298" s="8">
        <v>3.1500000000000004</v>
      </c>
      <c r="N298" s="9">
        <v>5.7200000000000006</v>
      </c>
      <c r="O298" s="8">
        <v>3.1500000000000004</v>
      </c>
      <c r="P298" s="9">
        <v>3.1500000000000004</v>
      </c>
      <c r="Q298" s="8">
        <v>3.1500000000000004</v>
      </c>
      <c r="R298" s="9">
        <v>3.1500000000000004</v>
      </c>
      <c r="S298" s="8">
        <v>3.1500000000000004</v>
      </c>
      <c r="T298" s="9">
        <v>3.1500000000000004</v>
      </c>
      <c r="U298" s="8">
        <v>3.1500000000000004</v>
      </c>
      <c r="V298" s="9">
        <v>3.1500000000000004</v>
      </c>
      <c r="W298" s="8">
        <v>3.1500000000000004</v>
      </c>
      <c r="X298" s="9">
        <v>3.1500000000000004</v>
      </c>
      <c r="Y298" s="8">
        <v>3.1500000000000004</v>
      </c>
      <c r="Z298" s="9">
        <v>3.1500000000000004</v>
      </c>
      <c r="AA298" s="8">
        <v>3.1500000000000004</v>
      </c>
      <c r="AB298" s="9">
        <v>3.1500000000000004</v>
      </c>
      <c r="AC298" s="8">
        <v>3.1500000000000004</v>
      </c>
      <c r="AD298" s="9">
        <v>3.1500000000000004</v>
      </c>
      <c r="AE298" s="8">
        <v>3.1500000000000004</v>
      </c>
      <c r="AF298" s="9"/>
      <c r="AG298" s="8">
        <v>3.1500000000000004</v>
      </c>
      <c r="AH298" s="9"/>
      <c r="AI298" s="8">
        <v>30.91</v>
      </c>
      <c r="AJ298" s="9"/>
    </row>
    <row r="299" spans="1:36" ht="15" x14ac:dyDescent="0.25">
      <c r="A299" s="1" t="s">
        <v>911</v>
      </c>
      <c r="B299" s="1" t="s">
        <v>912</v>
      </c>
      <c r="C299" s="1" t="str">
        <f t="shared" si="5"/>
        <v>F0455-U0917</v>
      </c>
      <c r="D299" s="1">
        <v>79</v>
      </c>
      <c r="E299" s="1" t="s">
        <v>1106</v>
      </c>
      <c r="F299" s="1" t="s">
        <v>1116</v>
      </c>
      <c r="G299" s="1" t="s">
        <v>1200</v>
      </c>
      <c r="H299" s="1" t="s">
        <v>0</v>
      </c>
      <c r="I299" s="1" t="s">
        <v>0</v>
      </c>
      <c r="J299" s="1">
        <v>0</v>
      </c>
      <c r="K299" s="2">
        <v>81</v>
      </c>
      <c r="L299" s="2">
        <v>11876</v>
      </c>
      <c r="M299" s="8">
        <v>1.4500000000000002</v>
      </c>
      <c r="N299" s="9">
        <v>2.6300000000000003</v>
      </c>
      <c r="O299" s="8">
        <v>1.4500000000000002</v>
      </c>
      <c r="P299" s="9">
        <v>1.4500000000000002</v>
      </c>
      <c r="Q299" s="8">
        <v>1.4500000000000002</v>
      </c>
      <c r="R299" s="9">
        <v>1.4500000000000002</v>
      </c>
      <c r="S299" s="8">
        <v>1.4500000000000002</v>
      </c>
      <c r="T299" s="9">
        <v>1.4500000000000002</v>
      </c>
      <c r="U299" s="8">
        <v>1.4500000000000002</v>
      </c>
      <c r="V299" s="9">
        <v>1.4500000000000002</v>
      </c>
      <c r="W299" s="8">
        <v>1.4500000000000002</v>
      </c>
      <c r="X299" s="9">
        <v>1.4500000000000002</v>
      </c>
      <c r="Y299" s="8">
        <v>1.4500000000000002</v>
      </c>
      <c r="Z299" s="9">
        <v>1.4500000000000002</v>
      </c>
      <c r="AA299" s="8">
        <v>1.4500000000000002</v>
      </c>
      <c r="AB299" s="9">
        <v>1.4500000000000002</v>
      </c>
      <c r="AC299" s="8">
        <v>1.4500000000000002</v>
      </c>
      <c r="AD299" s="9">
        <v>1.4500000000000002</v>
      </c>
      <c r="AE299" s="8">
        <v>1.4500000000000002</v>
      </c>
      <c r="AF299" s="9"/>
      <c r="AG299" s="8">
        <v>1.4500000000000002</v>
      </c>
      <c r="AH299" s="9"/>
      <c r="AI299" s="8">
        <v>14.200000000000001</v>
      </c>
      <c r="AJ299" s="9"/>
    </row>
    <row r="300" spans="1:36" ht="15" x14ac:dyDescent="0.25">
      <c r="A300" s="1" t="s">
        <v>913</v>
      </c>
      <c r="B300" s="1" t="s">
        <v>914</v>
      </c>
      <c r="C300" s="1" t="str">
        <f t="shared" si="5"/>
        <v>F0456-U0456</v>
      </c>
      <c r="D300" s="1">
        <v>172</v>
      </c>
      <c r="E300" s="1" t="s">
        <v>1106</v>
      </c>
      <c r="F300" s="1" t="s">
        <v>1116</v>
      </c>
      <c r="G300" s="1" t="s">
        <v>1200</v>
      </c>
      <c r="H300" s="1" t="s">
        <v>0</v>
      </c>
      <c r="I300" s="1" t="s">
        <v>0</v>
      </c>
      <c r="J300" s="1">
        <v>0</v>
      </c>
      <c r="K300" s="2">
        <v>81</v>
      </c>
      <c r="L300" s="2">
        <v>11876</v>
      </c>
      <c r="M300" s="8">
        <v>3.1500000000000004</v>
      </c>
      <c r="N300" s="9">
        <v>5.7200000000000006</v>
      </c>
      <c r="O300" s="8">
        <v>3.1500000000000004</v>
      </c>
      <c r="P300" s="9">
        <v>3.1500000000000004</v>
      </c>
      <c r="Q300" s="8">
        <v>3.1500000000000004</v>
      </c>
      <c r="R300" s="9">
        <v>3.1500000000000004</v>
      </c>
      <c r="S300" s="8">
        <v>3.1500000000000004</v>
      </c>
      <c r="T300" s="9">
        <v>3.1500000000000004</v>
      </c>
      <c r="U300" s="8">
        <v>3.1500000000000004</v>
      </c>
      <c r="V300" s="9">
        <v>3.1500000000000004</v>
      </c>
      <c r="W300" s="8">
        <v>3.1500000000000004</v>
      </c>
      <c r="X300" s="9">
        <v>3.1500000000000004</v>
      </c>
      <c r="Y300" s="8">
        <v>3.1500000000000004</v>
      </c>
      <c r="Z300" s="9">
        <v>3.1500000000000004</v>
      </c>
      <c r="AA300" s="8">
        <v>3.1500000000000004</v>
      </c>
      <c r="AB300" s="9">
        <v>3.1500000000000004</v>
      </c>
      <c r="AC300" s="8">
        <v>3.1500000000000004</v>
      </c>
      <c r="AD300" s="9">
        <v>3.1500000000000004</v>
      </c>
      <c r="AE300" s="8">
        <v>3.1500000000000004</v>
      </c>
      <c r="AF300" s="9"/>
      <c r="AG300" s="8">
        <v>3.1500000000000004</v>
      </c>
      <c r="AH300" s="9"/>
      <c r="AI300" s="8">
        <v>30.91</v>
      </c>
      <c r="AJ300" s="9"/>
    </row>
    <row r="301" spans="1:36" ht="15" x14ac:dyDescent="0.25">
      <c r="A301" s="1" t="s">
        <v>915</v>
      </c>
      <c r="B301" s="1" t="s">
        <v>916</v>
      </c>
      <c r="C301" s="1" t="str">
        <f t="shared" si="5"/>
        <v>F0457-U0457</v>
      </c>
      <c r="D301" s="1">
        <v>172</v>
      </c>
      <c r="E301" s="1" t="s">
        <v>1106</v>
      </c>
      <c r="F301" s="1" t="s">
        <v>1116</v>
      </c>
      <c r="G301" s="1" t="s">
        <v>1200</v>
      </c>
      <c r="H301" s="1" t="s">
        <v>0</v>
      </c>
      <c r="I301" s="1" t="s">
        <v>0</v>
      </c>
      <c r="J301" s="1">
        <v>0</v>
      </c>
      <c r="K301" s="2">
        <v>81</v>
      </c>
      <c r="L301" s="2">
        <v>11876</v>
      </c>
      <c r="M301" s="8">
        <v>3.1500000000000004</v>
      </c>
      <c r="N301" s="9">
        <v>5.7200000000000006</v>
      </c>
      <c r="O301" s="8">
        <v>3.1500000000000004</v>
      </c>
      <c r="P301" s="9">
        <v>3.1500000000000004</v>
      </c>
      <c r="Q301" s="8">
        <v>3.1500000000000004</v>
      </c>
      <c r="R301" s="9">
        <v>3.1500000000000004</v>
      </c>
      <c r="S301" s="8">
        <v>3.1500000000000004</v>
      </c>
      <c r="T301" s="9">
        <v>3.1500000000000004</v>
      </c>
      <c r="U301" s="8">
        <v>3.1500000000000004</v>
      </c>
      <c r="V301" s="9">
        <v>3.1500000000000004</v>
      </c>
      <c r="W301" s="8">
        <v>3.1500000000000004</v>
      </c>
      <c r="X301" s="9">
        <v>3.1500000000000004</v>
      </c>
      <c r="Y301" s="8">
        <v>3.1500000000000004</v>
      </c>
      <c r="Z301" s="9">
        <v>3.1500000000000004</v>
      </c>
      <c r="AA301" s="8">
        <v>3.1500000000000004</v>
      </c>
      <c r="AB301" s="9">
        <v>3.1500000000000004</v>
      </c>
      <c r="AC301" s="8">
        <v>3.1500000000000004</v>
      </c>
      <c r="AD301" s="9">
        <v>3.1500000000000004</v>
      </c>
      <c r="AE301" s="8">
        <v>3.1500000000000004</v>
      </c>
      <c r="AF301" s="9"/>
      <c r="AG301" s="8">
        <v>3.1500000000000004</v>
      </c>
      <c r="AH301" s="9"/>
      <c r="AI301" s="8">
        <v>30.91</v>
      </c>
      <c r="AJ301" s="9"/>
    </row>
    <row r="302" spans="1:36" ht="15" x14ac:dyDescent="0.25">
      <c r="A302" s="1" t="s">
        <v>917</v>
      </c>
      <c r="B302" s="1" t="s">
        <v>918</v>
      </c>
      <c r="C302" s="1" t="str">
        <f t="shared" si="5"/>
        <v>F0458-U0665</v>
      </c>
      <c r="D302" s="1">
        <v>79</v>
      </c>
      <c r="E302" s="1" t="s">
        <v>1106</v>
      </c>
      <c r="F302" s="1" t="s">
        <v>1116</v>
      </c>
      <c r="G302" s="1" t="s">
        <v>1200</v>
      </c>
      <c r="H302" s="1" t="s">
        <v>0</v>
      </c>
      <c r="I302" s="1" t="s">
        <v>0</v>
      </c>
      <c r="J302" s="1">
        <v>0</v>
      </c>
      <c r="K302" s="2">
        <v>81</v>
      </c>
      <c r="L302" s="2">
        <v>11876</v>
      </c>
      <c r="M302" s="8">
        <v>1.4500000000000002</v>
      </c>
      <c r="N302" s="9">
        <v>2.6300000000000003</v>
      </c>
      <c r="O302" s="8">
        <v>1.4500000000000002</v>
      </c>
      <c r="P302" s="9">
        <v>1.4500000000000002</v>
      </c>
      <c r="Q302" s="8">
        <v>1.4500000000000002</v>
      </c>
      <c r="R302" s="9">
        <v>1.4500000000000002</v>
      </c>
      <c r="S302" s="8">
        <v>1.4500000000000002</v>
      </c>
      <c r="T302" s="9">
        <v>1.4500000000000002</v>
      </c>
      <c r="U302" s="8">
        <v>1.4500000000000002</v>
      </c>
      <c r="V302" s="9">
        <v>1.4500000000000002</v>
      </c>
      <c r="W302" s="8">
        <v>1.4500000000000002</v>
      </c>
      <c r="X302" s="9">
        <v>1.4500000000000002</v>
      </c>
      <c r="Y302" s="8">
        <v>1.4500000000000002</v>
      </c>
      <c r="Z302" s="9">
        <v>1.4500000000000002</v>
      </c>
      <c r="AA302" s="8">
        <v>1.4500000000000002</v>
      </c>
      <c r="AB302" s="9">
        <v>1.4500000000000002</v>
      </c>
      <c r="AC302" s="8">
        <v>1.4500000000000002</v>
      </c>
      <c r="AD302" s="9">
        <v>1.4500000000000002</v>
      </c>
      <c r="AE302" s="8">
        <v>1.4500000000000002</v>
      </c>
      <c r="AF302" s="9"/>
      <c r="AG302" s="8">
        <v>1.4500000000000002</v>
      </c>
      <c r="AH302" s="9"/>
      <c r="AI302" s="8">
        <v>14.200000000000001</v>
      </c>
      <c r="AJ302" s="9"/>
    </row>
    <row r="303" spans="1:36" ht="15" x14ac:dyDescent="0.25">
      <c r="A303" s="1" t="s">
        <v>919</v>
      </c>
      <c r="B303" s="1" t="s">
        <v>920</v>
      </c>
      <c r="C303" s="1" t="str">
        <f t="shared" si="5"/>
        <v>F0459-U1067</v>
      </c>
      <c r="D303" s="1">
        <v>172</v>
      </c>
      <c r="E303" s="1" t="s">
        <v>1106</v>
      </c>
      <c r="F303" s="1" t="s">
        <v>1116</v>
      </c>
      <c r="G303" s="1" t="s">
        <v>1200</v>
      </c>
      <c r="H303" s="1" t="s">
        <v>0</v>
      </c>
      <c r="I303" s="1" t="s">
        <v>0</v>
      </c>
      <c r="J303" s="1">
        <v>0</v>
      </c>
      <c r="K303" s="2">
        <v>81</v>
      </c>
      <c r="L303" s="2">
        <v>11876</v>
      </c>
      <c r="M303" s="8">
        <v>3.1500000000000004</v>
      </c>
      <c r="N303" s="9">
        <v>5.7200000000000006</v>
      </c>
      <c r="O303" s="8">
        <v>3.1500000000000004</v>
      </c>
      <c r="P303" s="9">
        <v>3.1500000000000004</v>
      </c>
      <c r="Q303" s="8">
        <v>3.1500000000000004</v>
      </c>
      <c r="R303" s="9">
        <v>3.1500000000000004</v>
      </c>
      <c r="S303" s="8">
        <v>3.1500000000000004</v>
      </c>
      <c r="T303" s="9">
        <v>3.1500000000000004</v>
      </c>
      <c r="U303" s="8">
        <v>3.1500000000000004</v>
      </c>
      <c r="V303" s="9">
        <v>3.1500000000000004</v>
      </c>
      <c r="W303" s="8">
        <v>3.1500000000000004</v>
      </c>
      <c r="X303" s="9">
        <v>3.1500000000000004</v>
      </c>
      <c r="Y303" s="8">
        <v>3.1500000000000004</v>
      </c>
      <c r="Z303" s="9">
        <v>3.1500000000000004</v>
      </c>
      <c r="AA303" s="8">
        <v>3.1500000000000004</v>
      </c>
      <c r="AB303" s="9">
        <v>3.1500000000000004</v>
      </c>
      <c r="AC303" s="8">
        <v>3.1500000000000004</v>
      </c>
      <c r="AD303" s="9">
        <v>3.1500000000000004</v>
      </c>
      <c r="AE303" s="8">
        <v>3.1500000000000004</v>
      </c>
      <c r="AF303" s="9"/>
      <c r="AG303" s="8">
        <v>3.1500000000000004</v>
      </c>
      <c r="AH303" s="9"/>
      <c r="AI303" s="8">
        <v>28.290000000000003</v>
      </c>
      <c r="AJ303" s="9"/>
    </row>
    <row r="304" spans="1:36" ht="15" x14ac:dyDescent="0.25">
      <c r="A304" s="1" t="s">
        <v>921</v>
      </c>
      <c r="B304" s="1" t="s">
        <v>922</v>
      </c>
      <c r="C304" s="1" t="str">
        <f t="shared" si="5"/>
        <v>F0460-U0460</v>
      </c>
      <c r="D304" s="1">
        <v>172</v>
      </c>
      <c r="E304" s="1" t="s">
        <v>1106</v>
      </c>
      <c r="F304" s="1" t="s">
        <v>1116</v>
      </c>
      <c r="G304" s="1" t="s">
        <v>1200</v>
      </c>
      <c r="H304" s="1" t="s">
        <v>0</v>
      </c>
      <c r="I304" s="1" t="s">
        <v>0</v>
      </c>
      <c r="J304" s="1">
        <v>0</v>
      </c>
      <c r="K304" s="2">
        <v>81</v>
      </c>
      <c r="L304" s="2">
        <v>11876</v>
      </c>
      <c r="M304" s="8">
        <v>3.1500000000000004</v>
      </c>
      <c r="N304" s="9">
        <v>5.7200000000000006</v>
      </c>
      <c r="O304" s="8">
        <v>3.1500000000000004</v>
      </c>
      <c r="P304" s="9">
        <v>3.1500000000000004</v>
      </c>
      <c r="Q304" s="8">
        <v>3.1500000000000004</v>
      </c>
      <c r="R304" s="9">
        <v>3.1500000000000004</v>
      </c>
      <c r="S304" s="8">
        <v>3.1500000000000004</v>
      </c>
      <c r="T304" s="9">
        <v>3.1500000000000004</v>
      </c>
      <c r="U304" s="8">
        <v>3.1500000000000004</v>
      </c>
      <c r="V304" s="9">
        <v>3.1500000000000004</v>
      </c>
      <c r="W304" s="8">
        <v>3.1500000000000004</v>
      </c>
      <c r="X304" s="9">
        <v>3.1500000000000004</v>
      </c>
      <c r="Y304" s="8">
        <v>3.1500000000000004</v>
      </c>
      <c r="Z304" s="9">
        <v>3.1500000000000004</v>
      </c>
      <c r="AA304" s="8">
        <v>3.1500000000000004</v>
      </c>
      <c r="AB304" s="9">
        <v>3.1500000000000004</v>
      </c>
      <c r="AC304" s="8">
        <v>3.1500000000000004</v>
      </c>
      <c r="AD304" s="9">
        <v>3.1500000000000004</v>
      </c>
      <c r="AE304" s="8">
        <v>3.1500000000000004</v>
      </c>
      <c r="AF304" s="9"/>
      <c r="AG304" s="8">
        <v>3.1500000000000004</v>
      </c>
      <c r="AH304" s="9"/>
      <c r="AI304" s="8">
        <v>30.91</v>
      </c>
      <c r="AJ304" s="9"/>
    </row>
    <row r="305" spans="1:36" ht="15" x14ac:dyDescent="0.25">
      <c r="A305" s="1" t="s">
        <v>923</v>
      </c>
      <c r="B305" s="1" t="s">
        <v>924</v>
      </c>
      <c r="C305" s="1" t="str">
        <f t="shared" si="5"/>
        <v>F0461-U0834</v>
      </c>
      <c r="D305" s="1">
        <v>79</v>
      </c>
      <c r="E305" s="1" t="s">
        <v>1106</v>
      </c>
      <c r="F305" s="1" t="s">
        <v>1116</v>
      </c>
      <c r="G305" s="1" t="s">
        <v>1200</v>
      </c>
      <c r="H305" s="1" t="s">
        <v>0</v>
      </c>
      <c r="I305" s="1" t="s">
        <v>0</v>
      </c>
      <c r="J305" s="1">
        <v>0</v>
      </c>
      <c r="K305" s="2">
        <v>81</v>
      </c>
      <c r="L305" s="2">
        <v>11876</v>
      </c>
      <c r="M305" s="8">
        <v>1.4500000000000002</v>
      </c>
      <c r="N305" s="9">
        <v>2.6300000000000003</v>
      </c>
      <c r="O305" s="8">
        <v>1.4500000000000002</v>
      </c>
      <c r="P305" s="9">
        <v>1.4500000000000002</v>
      </c>
      <c r="Q305" s="8">
        <v>1.4500000000000002</v>
      </c>
      <c r="R305" s="9">
        <v>1.4500000000000002</v>
      </c>
      <c r="S305" s="8">
        <v>1.4500000000000002</v>
      </c>
      <c r="T305" s="9">
        <v>1.4500000000000002</v>
      </c>
      <c r="U305" s="8">
        <v>1.4500000000000002</v>
      </c>
      <c r="V305" s="9">
        <v>1.4500000000000002</v>
      </c>
      <c r="W305" s="8">
        <v>1.4500000000000002</v>
      </c>
      <c r="X305" s="9">
        <v>1.4500000000000002</v>
      </c>
      <c r="Y305" s="8">
        <v>1.4500000000000002</v>
      </c>
      <c r="Z305" s="9">
        <v>1.4500000000000002</v>
      </c>
      <c r="AA305" s="8">
        <v>1.4500000000000002</v>
      </c>
      <c r="AB305" s="9">
        <v>1.4500000000000002</v>
      </c>
      <c r="AC305" s="8">
        <v>1.4500000000000002</v>
      </c>
      <c r="AD305" s="9">
        <v>1.4500000000000002</v>
      </c>
      <c r="AE305" s="8">
        <v>1.4500000000000002</v>
      </c>
      <c r="AF305" s="9"/>
      <c r="AG305" s="8">
        <v>1.4500000000000002</v>
      </c>
      <c r="AH305" s="9"/>
      <c r="AI305" s="8">
        <v>14.200000000000001</v>
      </c>
      <c r="AJ305" s="9"/>
    </row>
    <row r="306" spans="1:36" ht="15" x14ac:dyDescent="0.25">
      <c r="A306" s="1" t="s">
        <v>925</v>
      </c>
      <c r="B306" s="1" t="s">
        <v>926</v>
      </c>
      <c r="C306" s="1" t="str">
        <f t="shared" si="5"/>
        <v>F0462-U0918</v>
      </c>
      <c r="D306" s="1">
        <v>172</v>
      </c>
      <c r="E306" s="1" t="s">
        <v>1106</v>
      </c>
      <c r="F306" s="1" t="s">
        <v>1116</v>
      </c>
      <c r="G306" s="1" t="s">
        <v>1200</v>
      </c>
      <c r="H306" s="1" t="s">
        <v>0</v>
      </c>
      <c r="I306" s="1" t="s">
        <v>0</v>
      </c>
      <c r="J306" s="1">
        <v>0</v>
      </c>
      <c r="K306" s="2">
        <v>81</v>
      </c>
      <c r="L306" s="2">
        <v>11876</v>
      </c>
      <c r="M306" s="8">
        <v>3.1500000000000004</v>
      </c>
      <c r="N306" s="9">
        <v>5.7200000000000006</v>
      </c>
      <c r="O306" s="8">
        <v>3.1500000000000004</v>
      </c>
      <c r="P306" s="9">
        <v>3.1500000000000004</v>
      </c>
      <c r="Q306" s="8">
        <v>3.1500000000000004</v>
      </c>
      <c r="R306" s="9">
        <v>3.1500000000000004</v>
      </c>
      <c r="S306" s="8">
        <v>3.1500000000000004</v>
      </c>
      <c r="T306" s="9">
        <v>3.1500000000000004</v>
      </c>
      <c r="U306" s="8">
        <v>3.1500000000000004</v>
      </c>
      <c r="V306" s="9">
        <v>3.1500000000000004</v>
      </c>
      <c r="W306" s="8">
        <v>3.1500000000000004</v>
      </c>
      <c r="X306" s="9">
        <v>3.1500000000000004</v>
      </c>
      <c r="Y306" s="8">
        <v>3.1500000000000004</v>
      </c>
      <c r="Z306" s="9">
        <v>3.1500000000000004</v>
      </c>
      <c r="AA306" s="8">
        <v>3.1500000000000004</v>
      </c>
      <c r="AB306" s="9">
        <v>3.1500000000000004</v>
      </c>
      <c r="AC306" s="8">
        <v>3.1500000000000004</v>
      </c>
      <c r="AD306" s="9">
        <v>3.1500000000000004</v>
      </c>
      <c r="AE306" s="8">
        <v>3.1500000000000004</v>
      </c>
      <c r="AF306" s="9"/>
      <c r="AG306" s="8">
        <v>3.1500000000000004</v>
      </c>
      <c r="AH306" s="9"/>
      <c r="AI306" s="8">
        <v>30.91</v>
      </c>
      <c r="AJ306" s="9"/>
    </row>
    <row r="307" spans="1:36" ht="15" x14ac:dyDescent="0.25">
      <c r="A307" s="1" t="s">
        <v>928</v>
      </c>
      <c r="B307" s="1" t="s">
        <v>418</v>
      </c>
      <c r="C307" s="1" t="str">
        <f t="shared" si="5"/>
        <v>F0463-U0207</v>
      </c>
      <c r="D307" s="1">
        <v>1530</v>
      </c>
      <c r="E307" s="1" t="s">
        <v>1094</v>
      </c>
      <c r="F307" s="1" t="s">
        <v>1117</v>
      </c>
      <c r="G307" s="1" t="s">
        <v>1198</v>
      </c>
      <c r="H307" s="1" t="s">
        <v>1122</v>
      </c>
      <c r="I307" s="1" t="s">
        <v>1127</v>
      </c>
      <c r="J307" s="1">
        <v>0</v>
      </c>
      <c r="K307" s="2">
        <v>8</v>
      </c>
      <c r="L307" s="2">
        <v>7010</v>
      </c>
      <c r="M307" s="8">
        <v>23.21</v>
      </c>
      <c r="N307" s="9">
        <v>46.38</v>
      </c>
      <c r="O307" s="8">
        <v>25.92</v>
      </c>
      <c r="P307" s="9">
        <v>26.26</v>
      </c>
      <c r="Q307" s="8">
        <v>18.830000000000002</v>
      </c>
      <c r="R307" s="9">
        <v>21.11</v>
      </c>
      <c r="S307" s="8">
        <v>6.62</v>
      </c>
      <c r="T307" s="9">
        <v>14.200000000000001</v>
      </c>
      <c r="U307" s="8">
        <v>0.16</v>
      </c>
      <c r="V307" s="9"/>
      <c r="W307" s="8"/>
      <c r="X307" s="9"/>
      <c r="Y307" s="8"/>
      <c r="Z307" s="9"/>
      <c r="AA307" s="8"/>
      <c r="AB307" s="9">
        <v>0</v>
      </c>
      <c r="AC307" s="8"/>
      <c r="AD307" s="9">
        <v>0.36000000000000004</v>
      </c>
      <c r="AE307" s="8">
        <v>2.35</v>
      </c>
      <c r="AF307" s="9"/>
      <c r="AG307" s="8">
        <v>24.810000000000002</v>
      </c>
      <c r="AH307" s="9"/>
      <c r="AI307" s="8">
        <v>25.68</v>
      </c>
      <c r="AJ307" s="9"/>
    </row>
    <row r="308" spans="1:36" ht="15" x14ac:dyDescent="0.25">
      <c r="A308" s="1" t="s">
        <v>927</v>
      </c>
      <c r="B308" s="1" t="s">
        <v>255</v>
      </c>
      <c r="C308" s="1" t="str">
        <f t="shared" si="5"/>
        <v>F0464-U0683</v>
      </c>
      <c r="D308" s="1">
        <v>352</v>
      </c>
      <c r="E308" s="1" t="s">
        <v>1094</v>
      </c>
      <c r="F308" s="1" t="s">
        <v>1117</v>
      </c>
      <c r="G308" s="1" t="s">
        <v>1198</v>
      </c>
      <c r="H308" s="1" t="s">
        <v>1122</v>
      </c>
      <c r="I308" s="1" t="s">
        <v>1127</v>
      </c>
      <c r="J308" s="1">
        <v>0</v>
      </c>
      <c r="K308" s="2">
        <v>8</v>
      </c>
      <c r="L308" s="2">
        <v>7010</v>
      </c>
      <c r="M308" s="8">
        <v>1.8</v>
      </c>
      <c r="N308" s="9">
        <v>4.0200000000000005</v>
      </c>
      <c r="O308" s="8">
        <v>2.06</v>
      </c>
      <c r="P308" s="9">
        <v>2.0300000000000002</v>
      </c>
      <c r="Q308" s="8">
        <v>1.49</v>
      </c>
      <c r="R308" s="9">
        <v>1.51</v>
      </c>
      <c r="S308" s="8">
        <v>0.55000000000000004</v>
      </c>
      <c r="T308" s="9">
        <v>0.92</v>
      </c>
      <c r="U308" s="8">
        <v>1.5800000000000002E-2</v>
      </c>
      <c r="V308" s="9"/>
      <c r="W308" s="8"/>
      <c r="X308" s="9"/>
      <c r="Y308" s="8"/>
      <c r="Z308" s="9"/>
      <c r="AA308" s="8"/>
      <c r="AB308" s="9">
        <v>0</v>
      </c>
      <c r="AC308" s="8"/>
      <c r="AD308" s="9">
        <v>3.2800000000000003E-2</v>
      </c>
      <c r="AE308" s="8">
        <v>9.0000000000000011E-2</v>
      </c>
      <c r="AF308" s="9"/>
      <c r="AG308" s="8">
        <v>2.0900000000000003</v>
      </c>
      <c r="AH308" s="9"/>
      <c r="AI308" s="8">
        <v>2.2200000000000002</v>
      </c>
      <c r="AJ308" s="9"/>
    </row>
    <row r="309" spans="1:36" ht="15" x14ac:dyDescent="0.25">
      <c r="A309" s="1" t="s">
        <v>929</v>
      </c>
      <c r="B309" s="1" t="s">
        <v>930</v>
      </c>
      <c r="C309" s="1" t="str">
        <f t="shared" si="5"/>
        <v>F0465-U0465</v>
      </c>
      <c r="D309" s="1">
        <v>3126</v>
      </c>
      <c r="E309" s="1" t="s">
        <v>1094</v>
      </c>
      <c r="F309" s="1" t="s">
        <v>1117</v>
      </c>
      <c r="G309" s="1" t="s">
        <v>1198</v>
      </c>
      <c r="H309" s="1" t="s">
        <v>1122</v>
      </c>
      <c r="I309" s="1" t="s">
        <v>1127</v>
      </c>
      <c r="J309" s="1">
        <v>0</v>
      </c>
      <c r="K309" s="2">
        <v>8</v>
      </c>
      <c r="L309" s="2">
        <v>7010</v>
      </c>
      <c r="M309" s="8">
        <v>30.41</v>
      </c>
      <c r="N309" s="9">
        <v>65.41</v>
      </c>
      <c r="O309" s="8">
        <v>31.200000000000003</v>
      </c>
      <c r="P309" s="9">
        <v>33.68</v>
      </c>
      <c r="Q309" s="8">
        <v>17.77</v>
      </c>
      <c r="R309" s="9">
        <v>24.27</v>
      </c>
      <c r="S309" s="8">
        <v>5.75</v>
      </c>
      <c r="T309" s="9">
        <v>11.51</v>
      </c>
      <c r="U309" s="8">
        <v>0.65</v>
      </c>
      <c r="V309" s="9"/>
      <c r="W309" s="8"/>
      <c r="X309" s="9"/>
      <c r="Y309" s="8"/>
      <c r="Z309" s="9"/>
      <c r="AA309" s="8"/>
      <c r="AB309" s="9">
        <v>0</v>
      </c>
      <c r="AC309" s="8"/>
      <c r="AD309" s="9">
        <v>1.1800000000000002</v>
      </c>
      <c r="AE309" s="8">
        <v>1.23</v>
      </c>
      <c r="AF309" s="9"/>
      <c r="AG309" s="8">
        <v>36.260000000000005</v>
      </c>
      <c r="AH309" s="9"/>
      <c r="AI309" s="8">
        <v>41.38</v>
      </c>
      <c r="AJ309" s="9"/>
    </row>
    <row r="310" spans="1:36" ht="15" x14ac:dyDescent="0.25">
      <c r="A310" s="1" t="s">
        <v>931</v>
      </c>
      <c r="B310" s="1" t="s">
        <v>932</v>
      </c>
      <c r="C310" s="1" t="str">
        <f t="shared" si="5"/>
        <v>F0467-U0933</v>
      </c>
      <c r="D310" s="1">
        <v>839</v>
      </c>
      <c r="E310" s="1" t="s">
        <v>1095</v>
      </c>
      <c r="F310" s="1" t="s">
        <v>1117</v>
      </c>
      <c r="G310" s="1" t="s">
        <v>1198</v>
      </c>
      <c r="H310" s="1" t="s">
        <v>1122</v>
      </c>
      <c r="I310" s="1" t="s">
        <v>1127</v>
      </c>
      <c r="J310" s="1">
        <v>0</v>
      </c>
      <c r="K310" s="2">
        <v>8</v>
      </c>
      <c r="L310" s="2">
        <v>7010</v>
      </c>
      <c r="M310" s="8">
        <v>14.520000000000001</v>
      </c>
      <c r="N310" s="9">
        <v>24.36</v>
      </c>
      <c r="O310" s="8">
        <v>16.5</v>
      </c>
      <c r="P310" s="9">
        <v>12.680000000000001</v>
      </c>
      <c r="Q310" s="8">
        <v>11.26</v>
      </c>
      <c r="R310" s="9">
        <v>10.360000000000001</v>
      </c>
      <c r="S310" s="8">
        <v>3.6300000000000003</v>
      </c>
      <c r="T310" s="9">
        <v>12.680000000000001</v>
      </c>
      <c r="U310" s="8">
        <v>3.7700000000000004E-2</v>
      </c>
      <c r="V310" s="9"/>
      <c r="W310" s="8"/>
      <c r="X310" s="9"/>
      <c r="Y310" s="8"/>
      <c r="Z310" s="9"/>
      <c r="AA310" s="8"/>
      <c r="AB310" s="9">
        <v>0</v>
      </c>
      <c r="AC310" s="8"/>
      <c r="AD310" s="9">
        <v>0.1</v>
      </c>
      <c r="AE310" s="8">
        <v>0.22</v>
      </c>
      <c r="AF310" s="9"/>
      <c r="AG310" s="8">
        <v>14.07</v>
      </c>
      <c r="AH310" s="9"/>
      <c r="AI310" s="8">
        <v>14.020000000000001</v>
      </c>
      <c r="AJ310" s="9"/>
    </row>
    <row r="311" spans="1:36" ht="15" x14ac:dyDescent="0.25">
      <c r="A311" s="1" t="s">
        <v>933</v>
      </c>
      <c r="B311" s="1" t="s">
        <v>934</v>
      </c>
      <c r="C311" s="1" t="str">
        <f t="shared" si="5"/>
        <v>F0468-U0878</v>
      </c>
      <c r="D311" s="1">
        <v>110</v>
      </c>
      <c r="E311" s="1" t="s">
        <v>1095</v>
      </c>
      <c r="F311" s="1" t="s">
        <v>1117</v>
      </c>
      <c r="G311" s="1" t="s">
        <v>1198</v>
      </c>
      <c r="H311" s="1" t="s">
        <v>1122</v>
      </c>
      <c r="I311" s="1" t="s">
        <v>1127</v>
      </c>
      <c r="J311" s="1" t="s">
        <v>1130</v>
      </c>
      <c r="K311" s="2">
        <v>8</v>
      </c>
      <c r="L311" s="2">
        <v>7010</v>
      </c>
      <c r="M311" s="8">
        <v>0.41000000000000003</v>
      </c>
      <c r="N311" s="9">
        <v>0.9</v>
      </c>
      <c r="O311" s="8">
        <v>0.53</v>
      </c>
      <c r="P311" s="9">
        <v>0.41000000000000003</v>
      </c>
      <c r="Q311" s="8">
        <v>0.27</v>
      </c>
      <c r="R311" s="9">
        <v>0.31</v>
      </c>
      <c r="S311" s="8">
        <v>0.1</v>
      </c>
      <c r="T311" s="9">
        <v>0.18000000000000002</v>
      </c>
      <c r="U311" s="8">
        <v>4.8999999999999998E-3</v>
      </c>
      <c r="V311" s="9"/>
      <c r="W311" s="8"/>
      <c r="X311" s="9"/>
      <c r="Y311" s="8"/>
      <c r="Z311" s="9"/>
      <c r="AA311" s="8"/>
      <c r="AB311" s="9"/>
      <c r="AC311" s="8"/>
      <c r="AD311" s="9">
        <v>4.5000000000000005E-2</v>
      </c>
      <c r="AE311" s="8">
        <v>0.24000000000000002</v>
      </c>
      <c r="AF311" s="9"/>
      <c r="AG311" s="8">
        <v>0.5</v>
      </c>
      <c r="AH311" s="9"/>
      <c r="AI311" s="8">
        <v>0.72000000000000008</v>
      </c>
      <c r="AJ311" s="9"/>
    </row>
    <row r="312" spans="1:36" ht="15" x14ac:dyDescent="0.25">
      <c r="A312" s="1" t="s">
        <v>935</v>
      </c>
      <c r="B312" s="1" t="s">
        <v>936</v>
      </c>
      <c r="C312" s="1" t="str">
        <f t="shared" si="5"/>
        <v>F0469-U0923</v>
      </c>
      <c r="D312" s="1">
        <v>490</v>
      </c>
      <c r="E312" s="1" t="s">
        <v>1095</v>
      </c>
      <c r="F312" s="1" t="s">
        <v>1117</v>
      </c>
      <c r="G312" s="1" t="s">
        <v>1198</v>
      </c>
      <c r="H312" s="1" t="s">
        <v>1122</v>
      </c>
      <c r="I312" s="1" t="s">
        <v>1127</v>
      </c>
      <c r="J312" s="1" t="s">
        <v>1130</v>
      </c>
      <c r="K312" s="2">
        <v>8</v>
      </c>
      <c r="L312" s="2">
        <v>7010</v>
      </c>
      <c r="M312" s="8">
        <v>3.3800000000000003</v>
      </c>
      <c r="N312" s="9">
        <v>5.83</v>
      </c>
      <c r="O312" s="8">
        <v>3.56</v>
      </c>
      <c r="P312" s="9">
        <v>2.1100000000000003</v>
      </c>
      <c r="Q312" s="8">
        <v>1.4400000000000002</v>
      </c>
      <c r="R312" s="9">
        <v>1.37</v>
      </c>
      <c r="S312" s="8">
        <v>0.42000000000000004</v>
      </c>
      <c r="T312" s="9">
        <v>0.77</v>
      </c>
      <c r="U312" s="8">
        <v>2.58E-2</v>
      </c>
      <c r="V312" s="9"/>
      <c r="W312" s="8"/>
      <c r="X312" s="9"/>
      <c r="Y312" s="8"/>
      <c r="Z312" s="9"/>
      <c r="AA312" s="8"/>
      <c r="AB312" s="9">
        <v>0</v>
      </c>
      <c r="AC312" s="8"/>
      <c r="AD312" s="9">
        <v>0.14000000000000001</v>
      </c>
      <c r="AE312" s="8">
        <v>1.07</v>
      </c>
      <c r="AF312" s="9"/>
      <c r="AG312" s="8">
        <v>2.81</v>
      </c>
      <c r="AH312" s="9"/>
      <c r="AI312" s="8">
        <v>3.93</v>
      </c>
      <c r="AJ312" s="9"/>
    </row>
    <row r="313" spans="1:36" ht="15" x14ac:dyDescent="0.25">
      <c r="A313" s="1" t="s">
        <v>937</v>
      </c>
      <c r="B313" s="1" t="s">
        <v>938</v>
      </c>
      <c r="C313" s="1" t="str">
        <f t="shared" si="5"/>
        <v>F0470-U0470</v>
      </c>
      <c r="D313" s="1">
        <v>393</v>
      </c>
      <c r="E313" s="1" t="s">
        <v>1095</v>
      </c>
      <c r="F313" s="1" t="s">
        <v>1117</v>
      </c>
      <c r="G313" s="1" t="s">
        <v>1198</v>
      </c>
      <c r="H313" s="1" t="s">
        <v>1122</v>
      </c>
      <c r="I313" s="1" t="s">
        <v>1127</v>
      </c>
      <c r="J313" s="1" t="s">
        <v>1130</v>
      </c>
      <c r="K313" s="2">
        <v>8</v>
      </c>
      <c r="L313" s="2">
        <v>7010</v>
      </c>
      <c r="M313" s="8">
        <v>7.0100000000000007</v>
      </c>
      <c r="N313" s="9">
        <v>13.55</v>
      </c>
      <c r="O313" s="8">
        <v>7.5200000000000005</v>
      </c>
      <c r="P313" s="9">
        <v>8.83</v>
      </c>
      <c r="Q313" s="8">
        <v>5.6000000000000005</v>
      </c>
      <c r="R313" s="9">
        <v>5.9700000000000006</v>
      </c>
      <c r="S313" s="8">
        <v>2.81</v>
      </c>
      <c r="T313" s="9">
        <v>2.65</v>
      </c>
      <c r="U313" s="8">
        <v>0.15</v>
      </c>
      <c r="V313" s="9"/>
      <c r="W313" s="8"/>
      <c r="X313" s="9"/>
      <c r="Y313" s="8"/>
      <c r="Z313" s="9"/>
      <c r="AA313" s="8"/>
      <c r="AB313" s="9"/>
      <c r="AC313" s="8"/>
      <c r="AD313" s="9">
        <v>0.3</v>
      </c>
      <c r="AE313" s="8">
        <v>0.85000000000000009</v>
      </c>
      <c r="AF313" s="9"/>
      <c r="AG313" s="8">
        <v>10.41</v>
      </c>
      <c r="AH313" s="9"/>
      <c r="AI313" s="8">
        <v>13.06</v>
      </c>
      <c r="AJ313" s="9"/>
    </row>
    <row r="314" spans="1:36" ht="15" x14ac:dyDescent="0.25">
      <c r="A314" s="1" t="s">
        <v>939</v>
      </c>
      <c r="B314" s="1" t="s">
        <v>1656</v>
      </c>
      <c r="C314" s="1" t="str">
        <f t="shared" si="5"/>
        <v>F0471-U0037</v>
      </c>
      <c r="D314" s="1">
        <v>170</v>
      </c>
      <c r="E314" s="1" t="s">
        <v>1095</v>
      </c>
      <c r="F314" s="1" t="s">
        <v>1117</v>
      </c>
      <c r="G314" s="1" t="s">
        <v>1198</v>
      </c>
      <c r="H314" s="1" t="s">
        <v>1122</v>
      </c>
      <c r="I314" s="1" t="s">
        <v>1127</v>
      </c>
      <c r="J314" s="1" t="s">
        <v>1130</v>
      </c>
      <c r="K314" s="2">
        <v>8</v>
      </c>
      <c r="L314" s="2">
        <v>7010</v>
      </c>
      <c r="M314" s="8">
        <v>0.59000000000000008</v>
      </c>
      <c r="N314" s="9">
        <v>1.1800000000000002</v>
      </c>
      <c r="O314" s="8">
        <v>0.64</v>
      </c>
      <c r="P314" s="9">
        <v>0.63</v>
      </c>
      <c r="Q314" s="8">
        <v>0.42000000000000004</v>
      </c>
      <c r="R314" s="9">
        <v>0.48000000000000004</v>
      </c>
      <c r="S314" s="8">
        <v>0.15</v>
      </c>
      <c r="T314" s="9">
        <v>0.26</v>
      </c>
      <c r="U314" s="8">
        <v>7.6E-3</v>
      </c>
      <c r="V314" s="9"/>
      <c r="W314" s="8"/>
      <c r="X314" s="9"/>
      <c r="Y314" s="8"/>
      <c r="Z314" s="9"/>
      <c r="AA314" s="8"/>
      <c r="AB314" s="9">
        <v>0</v>
      </c>
      <c r="AC314" s="8"/>
      <c r="AD314" s="9">
        <v>9.1999999999999998E-3</v>
      </c>
      <c r="AE314" s="8">
        <v>4.4400000000000002E-2</v>
      </c>
      <c r="AF314" s="9"/>
      <c r="AG314" s="8">
        <v>0.67</v>
      </c>
      <c r="AH314" s="9"/>
      <c r="AI314" s="8">
        <v>0.74</v>
      </c>
      <c r="AJ314" s="9"/>
    </row>
    <row r="315" spans="1:36" ht="15" x14ac:dyDescent="0.25">
      <c r="A315" s="1" t="s">
        <v>472</v>
      </c>
      <c r="B315" s="1" t="s">
        <v>473</v>
      </c>
      <c r="C315" s="1" t="str">
        <f t="shared" si="5"/>
        <v>F0224-U0908</v>
      </c>
      <c r="D315" s="1">
        <v>83</v>
      </c>
      <c r="E315" s="1" t="s">
        <v>1106</v>
      </c>
      <c r="F315" s="1" t="s">
        <v>1113</v>
      </c>
      <c r="G315" s="1" t="s">
        <v>1200</v>
      </c>
      <c r="H315" s="1" t="s">
        <v>0</v>
      </c>
      <c r="I315" s="1" t="s">
        <v>0</v>
      </c>
      <c r="J315" s="1">
        <v>0</v>
      </c>
      <c r="K315" s="2">
        <v>14</v>
      </c>
      <c r="L315" s="2">
        <v>2365</v>
      </c>
      <c r="M315" s="8">
        <v>1.52</v>
      </c>
      <c r="N315" s="9">
        <v>2.89</v>
      </c>
      <c r="O315" s="8">
        <v>1.52</v>
      </c>
      <c r="P315" s="9">
        <v>1.52</v>
      </c>
      <c r="Q315" s="8">
        <v>1.52</v>
      </c>
      <c r="R315" s="9">
        <v>1.52</v>
      </c>
      <c r="S315" s="8">
        <v>1.52</v>
      </c>
      <c r="T315" s="9">
        <v>1.52</v>
      </c>
      <c r="U315" s="8">
        <v>1.52</v>
      </c>
      <c r="V315" s="9">
        <v>1.52</v>
      </c>
      <c r="W315" s="8">
        <v>1.52</v>
      </c>
      <c r="X315" s="9">
        <v>1.52</v>
      </c>
      <c r="Y315" s="8">
        <v>1.52</v>
      </c>
      <c r="Z315" s="9">
        <v>1.52</v>
      </c>
      <c r="AA315" s="8">
        <v>1.52</v>
      </c>
      <c r="AB315" s="9">
        <v>1.52</v>
      </c>
      <c r="AC315" s="8">
        <v>1.52</v>
      </c>
      <c r="AD315" s="9">
        <v>1.52</v>
      </c>
      <c r="AE315" s="8">
        <v>1.52</v>
      </c>
      <c r="AF315" s="9"/>
      <c r="AG315" s="8">
        <v>1.52</v>
      </c>
      <c r="AH315" s="9"/>
      <c r="AI315" s="8">
        <v>14.92</v>
      </c>
      <c r="AJ315" s="9"/>
    </row>
    <row r="316" spans="1:36" ht="15" x14ac:dyDescent="0.25">
      <c r="A316" s="1" t="s">
        <v>474</v>
      </c>
      <c r="B316" s="1" t="s">
        <v>475</v>
      </c>
      <c r="C316" s="1" t="str">
        <f t="shared" si="5"/>
        <v>F0225-U1048</v>
      </c>
      <c r="D316" s="1">
        <v>83</v>
      </c>
      <c r="E316" s="1" t="s">
        <v>1106</v>
      </c>
      <c r="F316" s="1" t="s">
        <v>1113</v>
      </c>
      <c r="G316" s="1" t="s">
        <v>1200</v>
      </c>
      <c r="H316" s="1" t="s">
        <v>0</v>
      </c>
      <c r="I316" s="1" t="s">
        <v>0</v>
      </c>
      <c r="J316" s="1">
        <v>0</v>
      </c>
      <c r="K316" s="2">
        <v>14</v>
      </c>
      <c r="L316" s="2">
        <v>2365</v>
      </c>
      <c r="M316" s="8">
        <v>1.52</v>
      </c>
      <c r="N316" s="9">
        <v>2.89</v>
      </c>
      <c r="O316" s="8">
        <v>1.52</v>
      </c>
      <c r="P316" s="9">
        <v>1.52</v>
      </c>
      <c r="Q316" s="8">
        <v>1.52</v>
      </c>
      <c r="R316" s="9">
        <v>1.52</v>
      </c>
      <c r="S316" s="8">
        <v>1.52</v>
      </c>
      <c r="T316" s="9">
        <v>1.52</v>
      </c>
      <c r="U316" s="8">
        <v>1.52</v>
      </c>
      <c r="V316" s="9">
        <v>1.52</v>
      </c>
      <c r="W316" s="8">
        <v>1.52</v>
      </c>
      <c r="X316" s="9">
        <v>1.52</v>
      </c>
      <c r="Y316" s="8">
        <v>1.52</v>
      </c>
      <c r="Z316" s="9">
        <v>1.52</v>
      </c>
      <c r="AA316" s="8">
        <v>1.52</v>
      </c>
      <c r="AB316" s="9">
        <v>1.52</v>
      </c>
      <c r="AC316" s="8">
        <v>1.52</v>
      </c>
      <c r="AD316" s="9">
        <v>1.52</v>
      </c>
      <c r="AE316" s="8">
        <v>1.52</v>
      </c>
      <c r="AF316" s="9"/>
      <c r="AG316" s="8">
        <v>1.52</v>
      </c>
      <c r="AH316" s="9"/>
      <c r="AI316" s="8">
        <v>4.9000000000000004</v>
      </c>
      <c r="AJ316" s="9"/>
    </row>
    <row r="317" spans="1:36" ht="15" x14ac:dyDescent="0.25">
      <c r="A317" s="1" t="s">
        <v>476</v>
      </c>
      <c r="B317" s="1" t="s">
        <v>477</v>
      </c>
      <c r="C317" s="1" t="str">
        <f t="shared" si="5"/>
        <v>F0227-U0961</v>
      </c>
      <c r="D317" s="1">
        <v>57</v>
      </c>
      <c r="E317" s="1" t="s">
        <v>1106</v>
      </c>
      <c r="F317" s="1" t="s">
        <v>1113</v>
      </c>
      <c r="G317" s="1" t="s">
        <v>3</v>
      </c>
      <c r="H317" s="1" t="s">
        <v>0</v>
      </c>
      <c r="I317" s="1" t="s">
        <v>0</v>
      </c>
      <c r="J317" s="1">
        <v>0</v>
      </c>
      <c r="K317" s="2">
        <v>14</v>
      </c>
      <c r="L317" s="2">
        <v>2365</v>
      </c>
      <c r="M317" s="8"/>
      <c r="N317" s="9"/>
      <c r="O317" s="8"/>
      <c r="P317" s="9"/>
      <c r="Q317" s="8"/>
      <c r="R317" s="9"/>
      <c r="S317" s="8"/>
      <c r="T317" s="9"/>
      <c r="U317" s="8"/>
      <c r="V317" s="9"/>
      <c r="W317" s="8"/>
      <c r="X317" s="9"/>
      <c r="Y317" s="8"/>
      <c r="Z317" s="9"/>
      <c r="AA317" s="8"/>
      <c r="AB317" s="9"/>
      <c r="AC317" s="8"/>
      <c r="AD317" s="9"/>
      <c r="AE317" s="8"/>
      <c r="AF317" s="9"/>
      <c r="AG317" s="8"/>
      <c r="AH317" s="9"/>
      <c r="AI317" s="8"/>
      <c r="AJ317" s="9"/>
    </row>
    <row r="318" spans="1:36" ht="15" x14ac:dyDescent="0.25">
      <c r="A318" s="1" t="s">
        <v>479</v>
      </c>
      <c r="B318" s="1" t="s">
        <v>480</v>
      </c>
      <c r="C318" s="1" t="str">
        <f t="shared" si="5"/>
        <v>F0229-U1012</v>
      </c>
      <c r="D318" s="1">
        <v>156</v>
      </c>
      <c r="E318" s="1" t="s">
        <v>1106</v>
      </c>
      <c r="F318" s="1" t="s">
        <v>1113</v>
      </c>
      <c r="G318" s="1" t="s">
        <v>1200</v>
      </c>
      <c r="H318" s="1" t="s">
        <v>0</v>
      </c>
      <c r="I318" s="1" t="s">
        <v>0</v>
      </c>
      <c r="J318" s="1" t="s">
        <v>1130</v>
      </c>
      <c r="K318" s="2">
        <v>14</v>
      </c>
      <c r="L318" s="2">
        <v>2365</v>
      </c>
      <c r="M318" s="8">
        <v>1.4300000000000002</v>
      </c>
      <c r="N318" s="9">
        <v>2.72</v>
      </c>
      <c r="O318" s="8">
        <v>1.4300000000000002</v>
      </c>
      <c r="P318" s="9">
        <v>1.4300000000000002</v>
      </c>
      <c r="Q318" s="8">
        <v>1.4300000000000002</v>
      </c>
      <c r="R318" s="9">
        <v>1.4300000000000002</v>
      </c>
      <c r="S318" s="8">
        <v>1.4300000000000002</v>
      </c>
      <c r="T318" s="9">
        <v>1.4300000000000002</v>
      </c>
      <c r="U318" s="8">
        <v>1.4300000000000002</v>
      </c>
      <c r="V318" s="9">
        <v>1.4300000000000002</v>
      </c>
      <c r="W318" s="8">
        <v>1.4300000000000002</v>
      </c>
      <c r="X318" s="9">
        <v>1.4300000000000002</v>
      </c>
      <c r="Y318" s="8">
        <v>1.4300000000000002</v>
      </c>
      <c r="Z318" s="9">
        <v>1.4300000000000002</v>
      </c>
      <c r="AA318" s="8">
        <v>1.4300000000000002</v>
      </c>
      <c r="AB318" s="9">
        <v>3</v>
      </c>
      <c r="AC318" s="8">
        <v>1.4300000000000002</v>
      </c>
      <c r="AD318" s="9">
        <v>1.4300000000000002</v>
      </c>
      <c r="AE318" s="8">
        <v>1.4300000000000002</v>
      </c>
      <c r="AF318" s="9"/>
      <c r="AG318" s="8">
        <v>1.4300000000000002</v>
      </c>
      <c r="AH318" s="9"/>
      <c r="AI318" s="8">
        <v>14.020000000000001</v>
      </c>
      <c r="AJ318" s="9"/>
    </row>
    <row r="319" spans="1:36" ht="15" x14ac:dyDescent="0.25">
      <c r="A319" s="1" t="s">
        <v>481</v>
      </c>
      <c r="B319" s="1" t="s">
        <v>482</v>
      </c>
      <c r="C319" s="1" t="str">
        <f t="shared" si="5"/>
        <v>F0230-U0230</v>
      </c>
      <c r="D319" s="1">
        <v>156</v>
      </c>
      <c r="E319" s="1" t="s">
        <v>1106</v>
      </c>
      <c r="F319" s="1" t="s">
        <v>1113</v>
      </c>
      <c r="G319" s="1" t="s">
        <v>1200</v>
      </c>
      <c r="H319" s="1" t="s">
        <v>0</v>
      </c>
      <c r="I319" s="1" t="s">
        <v>0</v>
      </c>
      <c r="J319" s="1" t="s">
        <v>1130</v>
      </c>
      <c r="K319" s="2">
        <v>14</v>
      </c>
      <c r="L319" s="2">
        <v>2365</v>
      </c>
      <c r="M319" s="8">
        <v>2.8600000000000003</v>
      </c>
      <c r="N319" s="9">
        <v>5.44</v>
      </c>
      <c r="O319" s="8">
        <v>2.8600000000000003</v>
      </c>
      <c r="P319" s="9">
        <v>2.8600000000000003</v>
      </c>
      <c r="Q319" s="8">
        <v>2.8600000000000003</v>
      </c>
      <c r="R319" s="9">
        <v>2.8600000000000003</v>
      </c>
      <c r="S319" s="8">
        <v>2.8600000000000003</v>
      </c>
      <c r="T319" s="9">
        <v>2.8600000000000003</v>
      </c>
      <c r="U319" s="8">
        <v>2.8600000000000003</v>
      </c>
      <c r="V319" s="9">
        <v>2.8600000000000003</v>
      </c>
      <c r="W319" s="8">
        <v>2.8600000000000003</v>
      </c>
      <c r="X319" s="9">
        <v>2.8600000000000003</v>
      </c>
      <c r="Y319" s="8">
        <v>2.8600000000000003</v>
      </c>
      <c r="Z319" s="9">
        <v>2.8600000000000003</v>
      </c>
      <c r="AA319" s="8">
        <v>2.8600000000000003</v>
      </c>
      <c r="AB319" s="9">
        <v>3</v>
      </c>
      <c r="AC319" s="8">
        <v>2.8600000000000003</v>
      </c>
      <c r="AD319" s="9">
        <v>2.8600000000000003</v>
      </c>
      <c r="AE319" s="8">
        <v>2.8600000000000003</v>
      </c>
      <c r="AF319" s="9"/>
      <c r="AG319" s="8">
        <v>2.8600000000000003</v>
      </c>
      <c r="AH319" s="9"/>
      <c r="AI319" s="8">
        <v>28.040000000000003</v>
      </c>
      <c r="AJ319" s="9"/>
    </row>
    <row r="320" spans="1:36" ht="15" x14ac:dyDescent="0.25">
      <c r="A320" s="1" t="s">
        <v>483</v>
      </c>
      <c r="B320" s="1" t="s">
        <v>484</v>
      </c>
      <c r="C320" s="1" t="str">
        <f t="shared" si="5"/>
        <v>F0231-U0693</v>
      </c>
      <c r="D320" s="1">
        <v>150</v>
      </c>
      <c r="E320" s="1" t="s">
        <v>1106</v>
      </c>
      <c r="F320" s="1" t="s">
        <v>1113</v>
      </c>
      <c r="G320" s="1" t="s">
        <v>1200</v>
      </c>
      <c r="H320" s="1" t="s">
        <v>0</v>
      </c>
      <c r="I320" s="1" t="s">
        <v>0</v>
      </c>
      <c r="J320" s="1" t="s">
        <v>1130</v>
      </c>
      <c r="K320" s="2">
        <v>14</v>
      </c>
      <c r="L320" s="2">
        <v>2365</v>
      </c>
      <c r="M320" s="8">
        <v>2.75</v>
      </c>
      <c r="N320" s="9">
        <v>5.23</v>
      </c>
      <c r="O320" s="8">
        <v>2.75</v>
      </c>
      <c r="P320" s="9">
        <v>2.75</v>
      </c>
      <c r="Q320" s="8">
        <v>2.75</v>
      </c>
      <c r="R320" s="9">
        <v>2.75</v>
      </c>
      <c r="S320" s="8">
        <v>2.75</v>
      </c>
      <c r="T320" s="9">
        <v>2.75</v>
      </c>
      <c r="U320" s="8">
        <v>2.75</v>
      </c>
      <c r="V320" s="9">
        <v>2.75</v>
      </c>
      <c r="W320" s="8">
        <v>2.75</v>
      </c>
      <c r="X320" s="9">
        <v>2.75</v>
      </c>
      <c r="Y320" s="8">
        <v>2.75</v>
      </c>
      <c r="Z320" s="9">
        <v>2.75</v>
      </c>
      <c r="AA320" s="8">
        <v>2.75</v>
      </c>
      <c r="AB320" s="9">
        <v>2</v>
      </c>
      <c r="AC320" s="8">
        <v>2.75</v>
      </c>
      <c r="AD320" s="9">
        <v>2.75</v>
      </c>
      <c r="AE320" s="8">
        <v>2.75</v>
      </c>
      <c r="AF320" s="9"/>
      <c r="AG320" s="8">
        <v>2.75</v>
      </c>
      <c r="AH320" s="9"/>
      <c r="AI320" s="8">
        <v>26.96</v>
      </c>
      <c r="AJ320" s="9"/>
    </row>
    <row r="321" spans="1:36" ht="15" x14ac:dyDescent="0.25">
      <c r="A321" s="1" t="s">
        <v>478</v>
      </c>
      <c r="B321" s="1" t="s">
        <v>1776</v>
      </c>
      <c r="C321" s="1" t="str">
        <f t="shared" si="5"/>
        <v>F0228-U1074</v>
      </c>
      <c r="D321" s="1">
        <v>156</v>
      </c>
      <c r="E321" s="1" t="s">
        <v>1106</v>
      </c>
      <c r="F321" s="1" t="s">
        <v>1113</v>
      </c>
      <c r="G321" s="1" t="s">
        <v>1200</v>
      </c>
      <c r="H321" s="1" t="s">
        <v>0</v>
      </c>
      <c r="I321" s="1" t="s">
        <v>0</v>
      </c>
      <c r="J321" s="1" t="s">
        <v>1130</v>
      </c>
      <c r="K321" s="2">
        <v>14</v>
      </c>
      <c r="L321" s="2">
        <v>2365</v>
      </c>
      <c r="M321" s="8">
        <v>2.8600000000000003</v>
      </c>
      <c r="N321" s="9">
        <v>5.44</v>
      </c>
      <c r="O321" s="8">
        <v>2.8600000000000003</v>
      </c>
      <c r="P321" s="9">
        <v>2.8600000000000003</v>
      </c>
      <c r="Q321" s="8">
        <v>2.8600000000000003</v>
      </c>
      <c r="R321" s="9">
        <v>2.8600000000000003</v>
      </c>
      <c r="S321" s="8">
        <v>2.8600000000000003</v>
      </c>
      <c r="T321" s="9">
        <v>2.8600000000000003</v>
      </c>
      <c r="U321" s="8">
        <v>2.8600000000000003</v>
      </c>
      <c r="V321" s="9">
        <v>2.8600000000000003</v>
      </c>
      <c r="W321" s="8">
        <v>2.8600000000000003</v>
      </c>
      <c r="X321" s="9">
        <v>2.8600000000000003</v>
      </c>
      <c r="Y321" s="8">
        <v>2.8600000000000003</v>
      </c>
      <c r="Z321" s="9">
        <v>2.8600000000000003</v>
      </c>
      <c r="AA321" s="8">
        <v>2.8600000000000003</v>
      </c>
      <c r="AB321" s="9">
        <v>2.8600000000000003</v>
      </c>
      <c r="AC321" s="8">
        <v>2.8600000000000003</v>
      </c>
      <c r="AD321" s="9">
        <v>2.8600000000000003</v>
      </c>
      <c r="AE321" s="8">
        <v>2.8600000000000003</v>
      </c>
      <c r="AF321" s="9"/>
      <c r="AG321" s="8">
        <v>2.8600000000000003</v>
      </c>
      <c r="AH321" s="9"/>
      <c r="AI321" s="8">
        <v>28.040000000000003</v>
      </c>
      <c r="AJ321" s="9"/>
    </row>
    <row r="322" spans="1:36" ht="15" x14ac:dyDescent="0.25">
      <c r="A322" s="1" t="s">
        <v>943</v>
      </c>
      <c r="B322" s="1" t="s">
        <v>944</v>
      </c>
      <c r="C322" s="1" t="str">
        <f t="shared" si="5"/>
        <v>F0474-U0474</v>
      </c>
      <c r="D322" s="1">
        <v>434</v>
      </c>
      <c r="E322" s="1" t="s">
        <v>1106</v>
      </c>
      <c r="F322" s="1" t="s">
        <v>1113</v>
      </c>
      <c r="G322" s="1" t="s">
        <v>1200</v>
      </c>
      <c r="H322" s="1" t="s">
        <v>0</v>
      </c>
      <c r="I322" s="1" t="s">
        <v>0</v>
      </c>
      <c r="J322" s="1" t="s">
        <v>1130</v>
      </c>
      <c r="K322" s="2">
        <v>14</v>
      </c>
      <c r="L322" s="2">
        <v>2365</v>
      </c>
      <c r="M322" s="8">
        <v>7.96</v>
      </c>
      <c r="N322" s="9">
        <v>15.13</v>
      </c>
      <c r="O322" s="8">
        <v>7.96</v>
      </c>
      <c r="P322" s="9">
        <v>7.96</v>
      </c>
      <c r="Q322" s="8">
        <v>7.96</v>
      </c>
      <c r="R322" s="9">
        <v>7.96</v>
      </c>
      <c r="S322" s="8">
        <v>7.96</v>
      </c>
      <c r="T322" s="9">
        <v>7.96</v>
      </c>
      <c r="U322" s="8">
        <v>7.96</v>
      </c>
      <c r="V322" s="9">
        <v>7.96</v>
      </c>
      <c r="W322" s="8">
        <v>7.96</v>
      </c>
      <c r="X322" s="9">
        <v>7.96</v>
      </c>
      <c r="Y322" s="8">
        <v>7.96</v>
      </c>
      <c r="Z322" s="9">
        <v>7.96</v>
      </c>
      <c r="AA322" s="8">
        <v>7.96</v>
      </c>
      <c r="AB322" s="9">
        <v>7.96</v>
      </c>
      <c r="AC322" s="8">
        <v>7.96</v>
      </c>
      <c r="AD322" s="9">
        <v>7.96</v>
      </c>
      <c r="AE322" s="8">
        <v>7.96</v>
      </c>
      <c r="AF322" s="9"/>
      <c r="AG322" s="8">
        <v>7.96</v>
      </c>
      <c r="AH322" s="9"/>
      <c r="AI322" s="8">
        <v>78.010000000000005</v>
      </c>
      <c r="AJ322" s="9"/>
    </row>
    <row r="323" spans="1:36" ht="15" x14ac:dyDescent="0.25">
      <c r="A323" s="1" t="s">
        <v>945</v>
      </c>
      <c r="B323" s="1" t="s">
        <v>946</v>
      </c>
      <c r="C323" s="1" t="str">
        <f t="shared" si="5"/>
        <v>F0475-U0475</v>
      </c>
      <c r="D323" s="1">
        <v>235</v>
      </c>
      <c r="E323" s="1" t="s">
        <v>1106</v>
      </c>
      <c r="F323" s="1" t="s">
        <v>1113</v>
      </c>
      <c r="G323" s="1" t="s">
        <v>1200</v>
      </c>
      <c r="H323" s="1" t="s">
        <v>0</v>
      </c>
      <c r="I323" s="1" t="s">
        <v>0</v>
      </c>
      <c r="J323" s="1" t="s">
        <v>1130</v>
      </c>
      <c r="K323" s="2">
        <v>14</v>
      </c>
      <c r="L323" s="2">
        <v>2365</v>
      </c>
      <c r="M323" s="8">
        <v>4.3100000000000005</v>
      </c>
      <c r="N323" s="9">
        <v>8.1900000000000013</v>
      </c>
      <c r="O323" s="8">
        <v>4.3100000000000005</v>
      </c>
      <c r="P323" s="9">
        <v>4.3100000000000005</v>
      </c>
      <c r="Q323" s="8">
        <v>4.3100000000000005</v>
      </c>
      <c r="R323" s="9">
        <v>4.3100000000000005</v>
      </c>
      <c r="S323" s="8">
        <v>4.3100000000000005</v>
      </c>
      <c r="T323" s="9">
        <v>4.3100000000000005</v>
      </c>
      <c r="U323" s="8">
        <v>4.3100000000000005</v>
      </c>
      <c r="V323" s="9">
        <v>4.3100000000000005</v>
      </c>
      <c r="W323" s="8">
        <v>4.3100000000000005</v>
      </c>
      <c r="X323" s="9">
        <v>4.3100000000000005</v>
      </c>
      <c r="Y323" s="8">
        <v>4.3100000000000005</v>
      </c>
      <c r="Z323" s="9">
        <v>4.3100000000000005</v>
      </c>
      <c r="AA323" s="8">
        <v>4.3100000000000005</v>
      </c>
      <c r="AB323" s="9">
        <v>4.3100000000000005</v>
      </c>
      <c r="AC323" s="8">
        <v>4.3100000000000005</v>
      </c>
      <c r="AD323" s="9">
        <v>4.3100000000000005</v>
      </c>
      <c r="AE323" s="8">
        <v>4.3100000000000005</v>
      </c>
      <c r="AF323" s="9"/>
      <c r="AG323" s="8">
        <v>4.3100000000000005</v>
      </c>
      <c r="AH323" s="9"/>
      <c r="AI323" s="8">
        <v>42.24</v>
      </c>
      <c r="AJ323" s="9"/>
    </row>
    <row r="324" spans="1:36" ht="15" x14ac:dyDescent="0.25">
      <c r="A324" s="1" t="s">
        <v>947</v>
      </c>
      <c r="B324" s="1" t="s">
        <v>948</v>
      </c>
      <c r="C324" s="1" t="str">
        <f t="shared" ref="C324:C387" si="6">CONCATENATE(A324,"-",B324)</f>
        <v>F0476-U0972</v>
      </c>
      <c r="D324" s="1">
        <v>154</v>
      </c>
      <c r="E324" s="1" t="s">
        <v>1106</v>
      </c>
      <c r="F324" s="1" t="s">
        <v>1113</v>
      </c>
      <c r="G324" s="1" t="s">
        <v>1200</v>
      </c>
      <c r="H324" s="1" t="s">
        <v>0</v>
      </c>
      <c r="I324" s="1" t="s">
        <v>0</v>
      </c>
      <c r="J324" s="1" t="s">
        <v>1130</v>
      </c>
      <c r="K324" s="2">
        <v>14</v>
      </c>
      <c r="L324" s="2">
        <v>2365</v>
      </c>
      <c r="M324" s="8">
        <v>2.8200000000000003</v>
      </c>
      <c r="N324" s="9">
        <v>5.37</v>
      </c>
      <c r="O324" s="8">
        <v>2.8200000000000003</v>
      </c>
      <c r="P324" s="9">
        <v>2.8200000000000003</v>
      </c>
      <c r="Q324" s="8">
        <v>2.8200000000000003</v>
      </c>
      <c r="R324" s="9">
        <v>2.8200000000000003</v>
      </c>
      <c r="S324" s="8">
        <v>2.8200000000000003</v>
      </c>
      <c r="T324" s="9">
        <v>2.8200000000000003</v>
      </c>
      <c r="U324" s="8">
        <v>2.8200000000000003</v>
      </c>
      <c r="V324" s="9">
        <v>2.8200000000000003</v>
      </c>
      <c r="W324" s="8">
        <v>2.8200000000000003</v>
      </c>
      <c r="X324" s="9">
        <v>2.8200000000000003</v>
      </c>
      <c r="Y324" s="8">
        <v>2.8200000000000003</v>
      </c>
      <c r="Z324" s="9">
        <v>2.8200000000000003</v>
      </c>
      <c r="AA324" s="8">
        <v>2.8200000000000003</v>
      </c>
      <c r="AB324" s="9">
        <v>2.8200000000000003</v>
      </c>
      <c r="AC324" s="8">
        <v>2.8200000000000003</v>
      </c>
      <c r="AD324" s="9">
        <v>2.8200000000000003</v>
      </c>
      <c r="AE324" s="8">
        <v>2.8200000000000003</v>
      </c>
      <c r="AF324" s="9"/>
      <c r="AG324" s="8">
        <v>2.8200000000000003</v>
      </c>
      <c r="AH324" s="9"/>
      <c r="AI324" s="8">
        <v>27.68</v>
      </c>
      <c r="AJ324" s="9"/>
    </row>
    <row r="325" spans="1:36" ht="15" x14ac:dyDescent="0.25">
      <c r="A325" s="1" t="s">
        <v>949</v>
      </c>
      <c r="B325" s="1" t="s">
        <v>950</v>
      </c>
      <c r="C325" s="1" t="str">
        <f t="shared" si="6"/>
        <v>F0477-U0721</v>
      </c>
      <c r="D325" s="1">
        <v>104</v>
      </c>
      <c r="E325" s="1" t="s">
        <v>1106</v>
      </c>
      <c r="F325" s="1" t="s">
        <v>1113</v>
      </c>
      <c r="G325" s="1" t="s">
        <v>1200</v>
      </c>
      <c r="H325" s="1" t="s">
        <v>0</v>
      </c>
      <c r="I325" s="1" t="s">
        <v>0</v>
      </c>
      <c r="J325" s="1" t="s">
        <v>1130</v>
      </c>
      <c r="K325" s="2">
        <v>14</v>
      </c>
      <c r="L325" s="2">
        <v>2365</v>
      </c>
      <c r="M325" s="8">
        <v>1.9100000000000001</v>
      </c>
      <c r="N325" s="9">
        <v>3.6300000000000003</v>
      </c>
      <c r="O325" s="8">
        <v>1.9100000000000001</v>
      </c>
      <c r="P325" s="9">
        <v>1.9100000000000001</v>
      </c>
      <c r="Q325" s="8">
        <v>1.9100000000000001</v>
      </c>
      <c r="R325" s="9">
        <v>1.9100000000000001</v>
      </c>
      <c r="S325" s="8">
        <v>1.9100000000000001</v>
      </c>
      <c r="T325" s="9">
        <v>1.9100000000000001</v>
      </c>
      <c r="U325" s="8">
        <v>1.9100000000000001</v>
      </c>
      <c r="V325" s="9">
        <v>1.9100000000000001</v>
      </c>
      <c r="W325" s="8">
        <v>1.9100000000000001</v>
      </c>
      <c r="X325" s="9">
        <v>1.9100000000000001</v>
      </c>
      <c r="Y325" s="8">
        <v>1.9100000000000001</v>
      </c>
      <c r="Z325" s="9">
        <v>1.9100000000000001</v>
      </c>
      <c r="AA325" s="8">
        <v>1.9100000000000001</v>
      </c>
      <c r="AB325" s="9">
        <v>1.9100000000000001</v>
      </c>
      <c r="AC325" s="8">
        <v>1.9100000000000001</v>
      </c>
      <c r="AD325" s="9">
        <v>1.9100000000000001</v>
      </c>
      <c r="AE325" s="8">
        <v>1.9100000000000001</v>
      </c>
      <c r="AF325" s="9"/>
      <c r="AG325" s="8">
        <v>1.9100000000000001</v>
      </c>
      <c r="AH325" s="9"/>
      <c r="AI325" s="8">
        <v>18.690000000000001</v>
      </c>
      <c r="AJ325" s="9"/>
    </row>
    <row r="326" spans="1:36" ht="15" x14ac:dyDescent="0.25">
      <c r="A326" s="1" t="s">
        <v>951</v>
      </c>
      <c r="B326" s="1" t="s">
        <v>952</v>
      </c>
      <c r="C326" s="1" t="str">
        <f t="shared" si="6"/>
        <v>F0478-U0927</v>
      </c>
      <c r="D326" s="1">
        <v>125</v>
      </c>
      <c r="E326" s="1" t="s">
        <v>1106</v>
      </c>
      <c r="F326" s="1" t="s">
        <v>1113</v>
      </c>
      <c r="G326" s="1" t="s">
        <v>1200</v>
      </c>
      <c r="H326" s="1" t="s">
        <v>0</v>
      </c>
      <c r="I326" s="1" t="s">
        <v>0</v>
      </c>
      <c r="J326" s="1" t="s">
        <v>1130</v>
      </c>
      <c r="K326" s="2">
        <v>14</v>
      </c>
      <c r="L326" s="2">
        <v>2365</v>
      </c>
      <c r="M326" s="8">
        <v>2.29</v>
      </c>
      <c r="N326" s="9">
        <v>4.3600000000000003</v>
      </c>
      <c r="O326" s="8">
        <v>2.29</v>
      </c>
      <c r="P326" s="9">
        <v>2.29</v>
      </c>
      <c r="Q326" s="8">
        <v>2.29</v>
      </c>
      <c r="R326" s="9">
        <v>2.29</v>
      </c>
      <c r="S326" s="8">
        <v>2.29</v>
      </c>
      <c r="T326" s="9">
        <v>2.29</v>
      </c>
      <c r="U326" s="8">
        <v>2.29</v>
      </c>
      <c r="V326" s="9">
        <v>2.29</v>
      </c>
      <c r="W326" s="8">
        <v>2.29</v>
      </c>
      <c r="X326" s="9">
        <v>2.29</v>
      </c>
      <c r="Y326" s="8">
        <v>2.29</v>
      </c>
      <c r="Z326" s="9">
        <v>2.29</v>
      </c>
      <c r="AA326" s="8">
        <v>2.29</v>
      </c>
      <c r="AB326" s="9">
        <v>2.29</v>
      </c>
      <c r="AC326" s="8">
        <v>2.29</v>
      </c>
      <c r="AD326" s="9">
        <v>2.29</v>
      </c>
      <c r="AE326" s="8">
        <v>2.29</v>
      </c>
      <c r="AF326" s="9"/>
      <c r="AG326" s="8">
        <v>2.29</v>
      </c>
      <c r="AH326" s="9"/>
      <c r="AI326" s="8">
        <v>22.470000000000002</v>
      </c>
      <c r="AJ326" s="9"/>
    </row>
    <row r="327" spans="1:36" ht="15" x14ac:dyDescent="0.25">
      <c r="A327" s="1" t="s">
        <v>953</v>
      </c>
      <c r="B327" s="1" t="s">
        <v>954</v>
      </c>
      <c r="C327" s="1" t="str">
        <f t="shared" si="6"/>
        <v>F0479-U0938</v>
      </c>
      <c r="D327" s="1">
        <v>238</v>
      </c>
      <c r="E327" s="1" t="s">
        <v>1106</v>
      </c>
      <c r="F327" s="1" t="s">
        <v>1113</v>
      </c>
      <c r="G327" s="1" t="s">
        <v>1200</v>
      </c>
      <c r="H327" s="1" t="s">
        <v>0</v>
      </c>
      <c r="I327" s="1" t="s">
        <v>0</v>
      </c>
      <c r="J327" s="1" t="s">
        <v>1130</v>
      </c>
      <c r="K327" s="2">
        <v>14</v>
      </c>
      <c r="L327" s="2">
        <v>2365</v>
      </c>
      <c r="M327" s="8">
        <v>4.3600000000000003</v>
      </c>
      <c r="N327" s="9">
        <v>8.3000000000000007</v>
      </c>
      <c r="O327" s="8">
        <v>4.3600000000000003</v>
      </c>
      <c r="P327" s="9">
        <v>4.3600000000000003</v>
      </c>
      <c r="Q327" s="8">
        <v>4.3600000000000003</v>
      </c>
      <c r="R327" s="9">
        <v>4.3600000000000003</v>
      </c>
      <c r="S327" s="8">
        <v>4.3600000000000003</v>
      </c>
      <c r="T327" s="9">
        <v>4.3600000000000003</v>
      </c>
      <c r="U327" s="8">
        <v>4.3600000000000003</v>
      </c>
      <c r="V327" s="9">
        <v>4.3600000000000003</v>
      </c>
      <c r="W327" s="8">
        <v>4.3600000000000003</v>
      </c>
      <c r="X327" s="9">
        <v>4.3600000000000003</v>
      </c>
      <c r="Y327" s="8">
        <v>4.3600000000000003</v>
      </c>
      <c r="Z327" s="9">
        <v>4.3600000000000003</v>
      </c>
      <c r="AA327" s="8">
        <v>4.3600000000000003</v>
      </c>
      <c r="AB327" s="9">
        <v>4.3600000000000003</v>
      </c>
      <c r="AC327" s="8">
        <v>4.3600000000000003</v>
      </c>
      <c r="AD327" s="9">
        <v>4.3600000000000003</v>
      </c>
      <c r="AE327" s="8">
        <v>4.3600000000000003</v>
      </c>
      <c r="AF327" s="9"/>
      <c r="AG327" s="8">
        <v>4.3600000000000003</v>
      </c>
      <c r="AH327" s="9"/>
      <c r="AI327" s="8">
        <v>42.78</v>
      </c>
      <c r="AJ327" s="9"/>
    </row>
    <row r="328" spans="1:36" ht="15" x14ac:dyDescent="0.25">
      <c r="A328" s="1" t="s">
        <v>955</v>
      </c>
      <c r="B328" s="1" t="s">
        <v>956</v>
      </c>
      <c r="C328" s="1" t="str">
        <f t="shared" si="6"/>
        <v>F0480-U0902</v>
      </c>
      <c r="D328" s="1">
        <v>234</v>
      </c>
      <c r="E328" s="1" t="s">
        <v>1106</v>
      </c>
      <c r="F328" s="1" t="s">
        <v>1113</v>
      </c>
      <c r="G328" s="1" t="s">
        <v>1200</v>
      </c>
      <c r="H328" s="1" t="s">
        <v>0</v>
      </c>
      <c r="I328" s="1" t="s">
        <v>0</v>
      </c>
      <c r="J328" s="1" t="s">
        <v>1130</v>
      </c>
      <c r="K328" s="2">
        <v>14</v>
      </c>
      <c r="L328" s="2">
        <v>2365</v>
      </c>
      <c r="M328" s="8">
        <v>4.29</v>
      </c>
      <c r="N328" s="9">
        <v>8.16</v>
      </c>
      <c r="O328" s="8">
        <v>4.29</v>
      </c>
      <c r="P328" s="9">
        <v>4.29</v>
      </c>
      <c r="Q328" s="8">
        <v>4.29</v>
      </c>
      <c r="R328" s="9">
        <v>4.29</v>
      </c>
      <c r="S328" s="8">
        <v>4.29</v>
      </c>
      <c r="T328" s="9">
        <v>4.29</v>
      </c>
      <c r="U328" s="8">
        <v>4.29</v>
      </c>
      <c r="V328" s="9">
        <v>4.29</v>
      </c>
      <c r="W328" s="8">
        <v>4.29</v>
      </c>
      <c r="X328" s="9">
        <v>4.29</v>
      </c>
      <c r="Y328" s="8">
        <v>4.29</v>
      </c>
      <c r="Z328" s="9">
        <v>4.29</v>
      </c>
      <c r="AA328" s="8">
        <v>4.29</v>
      </c>
      <c r="AB328" s="9">
        <v>4.29</v>
      </c>
      <c r="AC328" s="8">
        <v>4.29</v>
      </c>
      <c r="AD328" s="9">
        <v>4.29</v>
      </c>
      <c r="AE328" s="8">
        <v>4.29</v>
      </c>
      <c r="AF328" s="9"/>
      <c r="AG328" s="8">
        <v>4.29</v>
      </c>
      <c r="AH328" s="9"/>
      <c r="AI328" s="8">
        <v>42.06</v>
      </c>
      <c r="AJ328" s="9"/>
    </row>
    <row r="329" spans="1:36" ht="15" x14ac:dyDescent="0.25">
      <c r="A329" s="1" t="s">
        <v>26</v>
      </c>
      <c r="B329" s="1" t="s">
        <v>27</v>
      </c>
      <c r="C329" s="1" t="str">
        <f t="shared" si="6"/>
        <v>F0018-U0929</v>
      </c>
      <c r="D329" s="1">
        <v>0</v>
      </c>
      <c r="E329" s="1" t="s">
        <v>1095</v>
      </c>
      <c r="F329" s="1" t="s">
        <v>1110</v>
      </c>
      <c r="G329" s="1" t="s">
        <v>1199</v>
      </c>
      <c r="H329" s="1" t="s">
        <v>0</v>
      </c>
      <c r="I329" s="1" t="s">
        <v>0</v>
      </c>
      <c r="J329" s="1" t="s">
        <v>1130</v>
      </c>
      <c r="K329" s="2">
        <v>3</v>
      </c>
      <c r="L329" s="2">
        <v>0</v>
      </c>
      <c r="M329" s="8">
        <v>50</v>
      </c>
      <c r="N329" s="9">
        <v>71.990000000000009</v>
      </c>
      <c r="O329" s="8">
        <v>64.48</v>
      </c>
      <c r="P329" s="9">
        <v>51.06</v>
      </c>
      <c r="Q329" s="8">
        <v>54.27</v>
      </c>
      <c r="R329" s="9">
        <v>56.440000000000005</v>
      </c>
      <c r="S329" s="8">
        <v>59.84</v>
      </c>
      <c r="T329" s="9">
        <v>28.76</v>
      </c>
      <c r="U329" s="8">
        <v>10</v>
      </c>
      <c r="V329" s="9"/>
      <c r="W329" s="8"/>
      <c r="X329" s="9"/>
      <c r="Y329" s="8"/>
      <c r="Z329" s="9"/>
      <c r="AA329" s="8"/>
      <c r="AB329" s="9"/>
      <c r="AC329" s="8"/>
      <c r="AD329" s="9"/>
      <c r="AE329" s="8">
        <v>9</v>
      </c>
      <c r="AF329" s="9"/>
      <c r="AG329" s="8">
        <v>56.36</v>
      </c>
      <c r="AH329" s="9"/>
      <c r="AI329" s="8">
        <v>62.660000000000004</v>
      </c>
      <c r="AJ329" s="9"/>
    </row>
    <row r="330" spans="1:36" ht="15" x14ac:dyDescent="0.25">
      <c r="A330" s="1" t="s">
        <v>248</v>
      </c>
      <c r="B330" s="1" t="s">
        <v>249</v>
      </c>
      <c r="C330" s="1" t="str">
        <f t="shared" si="6"/>
        <v>F0114-U0800</v>
      </c>
      <c r="D330" s="1">
        <v>0</v>
      </c>
      <c r="E330" s="1" t="s">
        <v>1094</v>
      </c>
      <c r="F330" s="1" t="s">
        <v>1110</v>
      </c>
      <c r="G330" s="1" t="s">
        <v>1199</v>
      </c>
      <c r="H330" s="1" t="s">
        <v>0</v>
      </c>
      <c r="I330" s="1" t="s">
        <v>0</v>
      </c>
      <c r="J330" s="1" t="s">
        <v>1130</v>
      </c>
      <c r="K330" s="2">
        <v>3</v>
      </c>
      <c r="L330" s="2">
        <v>0</v>
      </c>
      <c r="M330" s="8">
        <v>31</v>
      </c>
      <c r="N330" s="9">
        <v>71.990000000000009</v>
      </c>
      <c r="O330" s="8">
        <v>39.68</v>
      </c>
      <c r="P330" s="9">
        <v>46.080000000000005</v>
      </c>
      <c r="Q330" s="8">
        <v>23.26</v>
      </c>
      <c r="R330" s="9">
        <v>35.92</v>
      </c>
      <c r="S330" s="8">
        <v>19.04</v>
      </c>
      <c r="T330" s="9">
        <v>16.43</v>
      </c>
      <c r="U330" s="8">
        <v>0</v>
      </c>
      <c r="V330" s="9"/>
      <c r="W330" s="8"/>
      <c r="X330" s="9"/>
      <c r="Y330" s="8"/>
      <c r="Z330" s="9"/>
      <c r="AA330" s="8"/>
      <c r="AB330" s="9"/>
      <c r="AC330" s="8"/>
      <c r="AD330" s="9"/>
      <c r="AE330" s="8">
        <v>4.5</v>
      </c>
      <c r="AF330" s="9"/>
      <c r="AG330" s="8">
        <v>47.18</v>
      </c>
      <c r="AH330" s="9"/>
      <c r="AI330" s="8">
        <v>50.61</v>
      </c>
      <c r="AJ330" s="9"/>
    </row>
    <row r="331" spans="1:36" ht="15" x14ac:dyDescent="0.25">
      <c r="A331" s="1" t="s">
        <v>250</v>
      </c>
      <c r="B331" s="1" t="s">
        <v>249</v>
      </c>
      <c r="C331" s="1" t="str">
        <f t="shared" si="6"/>
        <v>F0112-U0800</v>
      </c>
      <c r="D331" s="1">
        <v>0</v>
      </c>
      <c r="E331" s="1" t="s">
        <v>1094</v>
      </c>
      <c r="F331" s="1" t="s">
        <v>1110</v>
      </c>
      <c r="G331" s="1" t="s">
        <v>1199</v>
      </c>
      <c r="H331" s="1" t="s">
        <v>0</v>
      </c>
      <c r="I331" s="1" t="s">
        <v>0</v>
      </c>
      <c r="J331" s="1" t="s">
        <v>1130</v>
      </c>
      <c r="K331" s="2">
        <v>3</v>
      </c>
      <c r="L331" s="2">
        <v>0</v>
      </c>
      <c r="M331" s="8">
        <v>29</v>
      </c>
      <c r="N331" s="9">
        <v>50.03</v>
      </c>
      <c r="O331" s="8">
        <v>50.84</v>
      </c>
      <c r="P331" s="9">
        <v>34.870000000000005</v>
      </c>
      <c r="Q331" s="8">
        <v>37.47</v>
      </c>
      <c r="R331" s="9">
        <v>34.64</v>
      </c>
      <c r="S331" s="8">
        <v>23.12</v>
      </c>
      <c r="T331" s="9">
        <v>17.8</v>
      </c>
      <c r="U331" s="8">
        <v>0</v>
      </c>
      <c r="V331" s="9"/>
      <c r="W331" s="8"/>
      <c r="X331" s="9"/>
      <c r="Y331" s="8"/>
      <c r="Z331" s="9"/>
      <c r="AA331" s="8"/>
      <c r="AB331" s="9"/>
      <c r="AC331" s="8"/>
      <c r="AD331" s="9"/>
      <c r="AE331" s="8">
        <v>7.5</v>
      </c>
      <c r="AF331" s="9"/>
      <c r="AG331" s="8">
        <v>31.46</v>
      </c>
      <c r="AH331" s="9"/>
      <c r="AI331" s="8">
        <v>33.74</v>
      </c>
      <c r="AJ331" s="9"/>
    </row>
    <row r="332" spans="1:36" ht="15" x14ac:dyDescent="0.25">
      <c r="A332" s="1" t="s">
        <v>960</v>
      </c>
      <c r="B332" s="1" t="s">
        <v>959</v>
      </c>
      <c r="C332" s="1" t="str">
        <f t="shared" si="6"/>
        <v>F0484-U0484</v>
      </c>
      <c r="D332" s="1">
        <v>0</v>
      </c>
      <c r="E332" s="1" t="s">
        <v>1094</v>
      </c>
      <c r="F332" s="1" t="s">
        <v>1120</v>
      </c>
      <c r="G332" s="1" t="s">
        <v>1199</v>
      </c>
      <c r="H332" s="1" t="s">
        <v>0</v>
      </c>
      <c r="I332" s="1" t="s">
        <v>0</v>
      </c>
      <c r="J332" s="1">
        <v>0</v>
      </c>
      <c r="K332" s="2">
        <v>1</v>
      </c>
      <c r="L332" s="2">
        <v>0</v>
      </c>
      <c r="M332" s="8">
        <v>15</v>
      </c>
      <c r="N332" s="9">
        <v>71</v>
      </c>
      <c r="O332" s="8">
        <v>24</v>
      </c>
      <c r="P332" s="9">
        <v>42</v>
      </c>
      <c r="Q332" s="8">
        <v>12</v>
      </c>
      <c r="R332" s="9">
        <v>33</v>
      </c>
      <c r="S332" s="8">
        <v>17</v>
      </c>
      <c r="T332" s="9">
        <v>14</v>
      </c>
      <c r="U332" s="8">
        <v>1</v>
      </c>
      <c r="V332" s="9"/>
      <c r="W332" s="8"/>
      <c r="X332" s="9"/>
      <c r="Y332" s="8"/>
      <c r="Z332" s="9"/>
      <c r="AA332" s="8"/>
      <c r="AB332" s="9"/>
      <c r="AC332" s="8"/>
      <c r="AD332" s="9"/>
      <c r="AE332" s="8">
        <v>0</v>
      </c>
      <c r="AF332" s="9"/>
      <c r="AG332" s="8">
        <v>25</v>
      </c>
      <c r="AH332" s="9"/>
      <c r="AI332" s="8">
        <v>34</v>
      </c>
      <c r="AJ332" s="9"/>
    </row>
    <row r="333" spans="1:36" ht="15" x14ac:dyDescent="0.25">
      <c r="A333" s="1" t="s">
        <v>470</v>
      </c>
      <c r="B333" s="1" t="s">
        <v>471</v>
      </c>
      <c r="C333" s="1" t="str">
        <f t="shared" si="6"/>
        <v>F0482-U0779</v>
      </c>
      <c r="D333" s="1">
        <v>200</v>
      </c>
      <c r="E333" s="1" t="s">
        <v>1095</v>
      </c>
      <c r="F333" s="1" t="s">
        <v>1088</v>
      </c>
      <c r="G333" s="1" t="s">
        <v>1198</v>
      </c>
      <c r="H333" s="1" t="s">
        <v>1124</v>
      </c>
      <c r="I333" s="1" t="s">
        <v>1128</v>
      </c>
      <c r="J333" s="1">
        <v>0</v>
      </c>
      <c r="K333" s="2">
        <v>12</v>
      </c>
      <c r="L333" s="2">
        <v>14861</v>
      </c>
      <c r="M333" s="8">
        <v>0</v>
      </c>
      <c r="N333" s="9">
        <v>0.44</v>
      </c>
      <c r="O333" s="8">
        <v>0</v>
      </c>
      <c r="P333" s="9">
        <v>0</v>
      </c>
      <c r="Q333" s="8">
        <v>0</v>
      </c>
      <c r="R333" s="9">
        <v>0</v>
      </c>
      <c r="S333" s="8">
        <v>0</v>
      </c>
      <c r="T333" s="9">
        <v>0</v>
      </c>
      <c r="U333" s="8">
        <v>0</v>
      </c>
      <c r="V333" s="9">
        <v>0</v>
      </c>
      <c r="W333" s="8"/>
      <c r="X333" s="9">
        <v>0</v>
      </c>
      <c r="Y333" s="8"/>
      <c r="Z333" s="9">
        <v>0</v>
      </c>
      <c r="AA333" s="8"/>
      <c r="AB333" s="9"/>
      <c r="AC333" s="8"/>
      <c r="AD333" s="9">
        <v>0</v>
      </c>
      <c r="AE333" s="8">
        <v>0</v>
      </c>
      <c r="AF333" s="9"/>
      <c r="AG333" s="8">
        <v>0</v>
      </c>
      <c r="AH333" s="9"/>
      <c r="AI333" s="8">
        <v>0</v>
      </c>
      <c r="AJ333" s="9"/>
    </row>
    <row r="334" spans="1:36" ht="15" x14ac:dyDescent="0.25">
      <c r="A334" s="1" t="s">
        <v>468</v>
      </c>
      <c r="B334" s="1" t="s">
        <v>469</v>
      </c>
      <c r="C334" s="1" t="str">
        <f t="shared" si="6"/>
        <v>F0223-U0223</v>
      </c>
      <c r="D334" s="1">
        <v>4642</v>
      </c>
      <c r="E334" s="1" t="s">
        <v>1094</v>
      </c>
      <c r="F334" s="1" t="s">
        <v>1088</v>
      </c>
      <c r="G334" s="1" t="s">
        <v>1198</v>
      </c>
      <c r="H334" s="1" t="s">
        <v>1124</v>
      </c>
      <c r="I334" s="1" t="s">
        <v>1128</v>
      </c>
      <c r="J334" s="1">
        <v>0</v>
      </c>
      <c r="K334" s="2">
        <v>12</v>
      </c>
      <c r="L334" s="2">
        <v>14861</v>
      </c>
      <c r="M334" s="8">
        <v>52.5</v>
      </c>
      <c r="N334" s="9">
        <v>94.070000000000007</v>
      </c>
      <c r="O334" s="8">
        <v>46.800000000000004</v>
      </c>
      <c r="P334" s="9">
        <v>54.010000000000005</v>
      </c>
      <c r="Q334" s="8">
        <v>45.2</v>
      </c>
      <c r="R334" s="9">
        <v>54.220000000000006</v>
      </c>
      <c r="S334" s="8">
        <v>31.6</v>
      </c>
      <c r="T334" s="9">
        <v>11.24</v>
      </c>
      <c r="U334" s="8">
        <v>1.8</v>
      </c>
      <c r="V334" s="9">
        <v>9.07</v>
      </c>
      <c r="W334" s="8"/>
      <c r="X334" s="9">
        <v>-10</v>
      </c>
      <c r="Y334" s="8"/>
      <c r="Z334" s="9">
        <v>0</v>
      </c>
      <c r="AA334" s="8"/>
      <c r="AB334" s="9"/>
      <c r="AC334" s="8"/>
      <c r="AD334" s="9">
        <v>0</v>
      </c>
      <c r="AE334" s="8">
        <v>1.1000000000000001</v>
      </c>
      <c r="AF334" s="9"/>
      <c r="AG334" s="8">
        <v>58.830000000000005</v>
      </c>
      <c r="AH334" s="9"/>
      <c r="AI334" s="8">
        <v>68.040000000000006</v>
      </c>
      <c r="AJ334" s="9"/>
    </row>
    <row r="335" spans="1:36" ht="15" x14ac:dyDescent="0.25">
      <c r="A335" s="1" t="s">
        <v>452</v>
      </c>
      <c r="B335" s="1" t="s">
        <v>453</v>
      </c>
      <c r="C335" s="1" t="str">
        <f t="shared" si="6"/>
        <v>F00055-U0979</v>
      </c>
      <c r="D335" s="1">
        <v>114</v>
      </c>
      <c r="E335" s="1" t="s">
        <v>1095</v>
      </c>
      <c r="F335" s="1" t="s">
        <v>1088</v>
      </c>
      <c r="G335" s="1" t="s">
        <v>1198</v>
      </c>
      <c r="H335" s="1" t="s">
        <v>1124</v>
      </c>
      <c r="I335" s="1" t="s">
        <v>1128</v>
      </c>
      <c r="J335" s="1">
        <v>0</v>
      </c>
      <c r="K335" s="2">
        <v>12</v>
      </c>
      <c r="L335" s="2">
        <v>14861</v>
      </c>
      <c r="M335" s="8">
        <v>0</v>
      </c>
      <c r="N335" s="9">
        <v>0</v>
      </c>
      <c r="O335" s="8">
        <v>0</v>
      </c>
      <c r="P335" s="9">
        <v>0</v>
      </c>
      <c r="Q335" s="8">
        <v>0</v>
      </c>
      <c r="R335" s="9">
        <v>0</v>
      </c>
      <c r="S335" s="8">
        <v>0</v>
      </c>
      <c r="T335" s="9">
        <v>0</v>
      </c>
      <c r="U335" s="8">
        <v>0</v>
      </c>
      <c r="V335" s="9">
        <v>0</v>
      </c>
      <c r="W335" s="8"/>
      <c r="X335" s="9">
        <v>0</v>
      </c>
      <c r="Y335" s="8"/>
      <c r="Z335" s="9">
        <v>0</v>
      </c>
      <c r="AA335" s="8"/>
      <c r="AB335" s="9"/>
      <c r="AC335" s="8"/>
      <c r="AD335" s="9">
        <v>0</v>
      </c>
      <c r="AE335" s="8">
        <v>0</v>
      </c>
      <c r="AF335" s="9"/>
      <c r="AG335" s="8">
        <v>0</v>
      </c>
      <c r="AH335" s="9"/>
      <c r="AI335" s="8">
        <v>0</v>
      </c>
      <c r="AJ335" s="9"/>
    </row>
    <row r="336" spans="1:36" ht="15" x14ac:dyDescent="0.25">
      <c r="A336" s="1" t="s">
        <v>454</v>
      </c>
      <c r="B336" s="1" t="s">
        <v>455</v>
      </c>
      <c r="C336" s="1" t="str">
        <f t="shared" si="6"/>
        <v>F00056-U1072</v>
      </c>
      <c r="D336" s="1">
        <v>114</v>
      </c>
      <c r="E336" s="1" t="s">
        <v>1106</v>
      </c>
      <c r="F336" s="1" t="s">
        <v>1088</v>
      </c>
      <c r="G336" s="1" t="s">
        <v>1198</v>
      </c>
      <c r="H336" s="1" t="s">
        <v>1124</v>
      </c>
      <c r="I336" s="1" t="s">
        <v>1128</v>
      </c>
      <c r="J336" s="1">
        <v>0</v>
      </c>
      <c r="K336" s="2">
        <v>12</v>
      </c>
      <c r="L336" s="2">
        <v>14861</v>
      </c>
      <c r="M336" s="8">
        <v>0</v>
      </c>
      <c r="N336" s="9">
        <v>0</v>
      </c>
      <c r="O336" s="8">
        <v>0</v>
      </c>
      <c r="P336" s="9">
        <v>1.59</v>
      </c>
      <c r="Q336" s="8">
        <v>0</v>
      </c>
      <c r="R336" s="9">
        <v>0.13</v>
      </c>
      <c r="S336" s="8">
        <v>0</v>
      </c>
      <c r="T336" s="9">
        <v>0</v>
      </c>
      <c r="U336" s="8">
        <v>0</v>
      </c>
      <c r="V336" s="9">
        <v>0</v>
      </c>
      <c r="W336" s="8"/>
      <c r="X336" s="9">
        <v>0</v>
      </c>
      <c r="Y336" s="8"/>
      <c r="Z336" s="9">
        <v>0</v>
      </c>
      <c r="AA336" s="8"/>
      <c r="AB336" s="9"/>
      <c r="AC336" s="8"/>
      <c r="AD336" s="9">
        <v>0</v>
      </c>
      <c r="AE336" s="8">
        <v>0</v>
      </c>
      <c r="AF336" s="9"/>
      <c r="AG336" s="8">
        <v>0</v>
      </c>
      <c r="AH336" s="9"/>
      <c r="AI336" s="8">
        <v>7.7000000000000002E-3</v>
      </c>
      <c r="AJ336" s="9"/>
    </row>
    <row r="337" spans="1:36" ht="15" x14ac:dyDescent="0.25">
      <c r="A337" s="1" t="s">
        <v>456</v>
      </c>
      <c r="B337" s="1" t="s">
        <v>457</v>
      </c>
      <c r="C337" s="1" t="str">
        <f t="shared" si="6"/>
        <v>F00057-U0956</v>
      </c>
      <c r="D337" s="1">
        <v>114</v>
      </c>
      <c r="E337" s="1" t="s">
        <v>1095</v>
      </c>
      <c r="F337" s="1" t="s">
        <v>1088</v>
      </c>
      <c r="G337" s="1" t="s">
        <v>1198</v>
      </c>
      <c r="H337" s="1" t="s">
        <v>1124</v>
      </c>
      <c r="I337" s="1" t="s">
        <v>1128</v>
      </c>
      <c r="J337" s="1">
        <v>0</v>
      </c>
      <c r="K337" s="2">
        <v>12</v>
      </c>
      <c r="L337" s="2">
        <v>14861</v>
      </c>
      <c r="M337" s="8">
        <v>0</v>
      </c>
      <c r="N337" s="9">
        <v>0</v>
      </c>
      <c r="O337" s="8">
        <v>0</v>
      </c>
      <c r="P337" s="9">
        <v>0</v>
      </c>
      <c r="Q337" s="8">
        <v>0</v>
      </c>
      <c r="R337" s="9">
        <v>0</v>
      </c>
      <c r="S337" s="8">
        <v>0</v>
      </c>
      <c r="T337" s="9">
        <v>0</v>
      </c>
      <c r="U337" s="8">
        <v>0</v>
      </c>
      <c r="V337" s="9">
        <v>0</v>
      </c>
      <c r="W337" s="8"/>
      <c r="X337" s="9">
        <v>0</v>
      </c>
      <c r="Y337" s="8"/>
      <c r="Z337" s="9">
        <v>0</v>
      </c>
      <c r="AA337" s="8"/>
      <c r="AB337" s="9"/>
      <c r="AC337" s="8"/>
      <c r="AD337" s="9">
        <v>0</v>
      </c>
      <c r="AE337" s="8">
        <v>0</v>
      </c>
      <c r="AF337" s="9"/>
      <c r="AG337" s="8">
        <v>0</v>
      </c>
      <c r="AH337" s="9"/>
      <c r="AI337" s="8">
        <v>0</v>
      </c>
      <c r="AJ337" s="9"/>
    </row>
    <row r="338" spans="1:36" ht="15" x14ac:dyDescent="0.25">
      <c r="A338" s="1" t="s">
        <v>458</v>
      </c>
      <c r="B338" s="1" t="s">
        <v>459</v>
      </c>
      <c r="C338" s="1" t="str">
        <f t="shared" si="6"/>
        <v>F00058-U0967</v>
      </c>
      <c r="D338" s="1">
        <v>114</v>
      </c>
      <c r="E338" s="1" t="s">
        <v>1095</v>
      </c>
      <c r="F338" s="1" t="s">
        <v>1088</v>
      </c>
      <c r="G338" s="1" t="s">
        <v>1198</v>
      </c>
      <c r="H338" s="1" t="s">
        <v>1124</v>
      </c>
      <c r="I338" s="1" t="s">
        <v>1128</v>
      </c>
      <c r="J338" s="1">
        <v>0</v>
      </c>
      <c r="K338" s="2">
        <v>12</v>
      </c>
      <c r="L338" s="2">
        <v>14861</v>
      </c>
      <c r="M338" s="8">
        <v>0</v>
      </c>
      <c r="N338" s="9">
        <v>0</v>
      </c>
      <c r="O338" s="8">
        <v>0</v>
      </c>
      <c r="P338" s="9">
        <v>0</v>
      </c>
      <c r="Q338" s="8">
        <v>0</v>
      </c>
      <c r="R338" s="9">
        <v>0</v>
      </c>
      <c r="S338" s="8">
        <v>0</v>
      </c>
      <c r="T338" s="9">
        <v>0</v>
      </c>
      <c r="U338" s="8">
        <v>0</v>
      </c>
      <c r="V338" s="9">
        <v>0</v>
      </c>
      <c r="W338" s="8"/>
      <c r="X338" s="9">
        <v>0</v>
      </c>
      <c r="Y338" s="8"/>
      <c r="Z338" s="9">
        <v>0</v>
      </c>
      <c r="AA338" s="8"/>
      <c r="AB338" s="9"/>
      <c r="AC338" s="8"/>
      <c r="AD338" s="9">
        <v>0</v>
      </c>
      <c r="AE338" s="8">
        <v>1.1000000000000001E-3</v>
      </c>
      <c r="AF338" s="9"/>
      <c r="AG338" s="8">
        <v>0</v>
      </c>
      <c r="AH338" s="9"/>
      <c r="AI338" s="8">
        <v>0</v>
      </c>
      <c r="AJ338" s="9"/>
    </row>
    <row r="339" spans="1:36" ht="15" x14ac:dyDescent="0.25">
      <c r="A339" s="1" t="s">
        <v>460</v>
      </c>
      <c r="B339" s="1" t="s">
        <v>461</v>
      </c>
      <c r="C339" s="1" t="str">
        <f t="shared" si="6"/>
        <v>F00059-U0958</v>
      </c>
      <c r="D339" s="1">
        <v>114</v>
      </c>
      <c r="E339" s="1" t="s">
        <v>1095</v>
      </c>
      <c r="F339" s="1" t="s">
        <v>1088</v>
      </c>
      <c r="G339" s="1" t="s">
        <v>1198</v>
      </c>
      <c r="H339" s="1" t="s">
        <v>1124</v>
      </c>
      <c r="I339" s="1" t="s">
        <v>1128</v>
      </c>
      <c r="J339" s="1">
        <v>0</v>
      </c>
      <c r="K339" s="2">
        <v>12</v>
      </c>
      <c r="L339" s="2">
        <v>14861</v>
      </c>
      <c r="M339" s="8">
        <v>0</v>
      </c>
      <c r="N339" s="9">
        <v>0</v>
      </c>
      <c r="O339" s="8">
        <v>0</v>
      </c>
      <c r="P339" s="9">
        <v>0</v>
      </c>
      <c r="Q339" s="8">
        <v>0</v>
      </c>
      <c r="R339" s="9">
        <v>0</v>
      </c>
      <c r="S339" s="8">
        <v>0</v>
      </c>
      <c r="T339" s="9">
        <v>0</v>
      </c>
      <c r="U339" s="8">
        <v>0</v>
      </c>
      <c r="V339" s="9">
        <v>0</v>
      </c>
      <c r="W339" s="8"/>
      <c r="X339" s="9">
        <v>0</v>
      </c>
      <c r="Y339" s="8"/>
      <c r="Z339" s="9">
        <v>0</v>
      </c>
      <c r="AA339" s="8"/>
      <c r="AB339" s="9"/>
      <c r="AC339" s="8"/>
      <c r="AD339" s="9">
        <v>0</v>
      </c>
      <c r="AE339" s="8">
        <v>0</v>
      </c>
      <c r="AF339" s="9"/>
      <c r="AG339" s="8">
        <v>0</v>
      </c>
      <c r="AH339" s="9"/>
      <c r="AI339" s="8">
        <v>0</v>
      </c>
      <c r="AJ339" s="9"/>
    </row>
    <row r="340" spans="1:36" ht="15" x14ac:dyDescent="0.25">
      <c r="A340" s="1" t="s">
        <v>462</v>
      </c>
      <c r="B340" s="1" t="s">
        <v>463</v>
      </c>
      <c r="C340" s="1" t="str">
        <f t="shared" si="6"/>
        <v>F00060-U0959</v>
      </c>
      <c r="D340" s="1">
        <v>179</v>
      </c>
      <c r="E340" s="1" t="s">
        <v>1095</v>
      </c>
      <c r="F340" s="1" t="s">
        <v>1088</v>
      </c>
      <c r="G340" s="1" t="s">
        <v>1198</v>
      </c>
      <c r="H340" s="1" t="s">
        <v>1124</v>
      </c>
      <c r="I340" s="1" t="s">
        <v>1128</v>
      </c>
      <c r="J340" s="1">
        <v>0</v>
      </c>
      <c r="K340" s="2">
        <v>12</v>
      </c>
      <c r="L340" s="2">
        <v>14861</v>
      </c>
      <c r="M340" s="8">
        <v>0</v>
      </c>
      <c r="N340" s="9">
        <v>0</v>
      </c>
      <c r="O340" s="8">
        <v>0</v>
      </c>
      <c r="P340" s="9">
        <v>0</v>
      </c>
      <c r="Q340" s="8">
        <v>0</v>
      </c>
      <c r="R340" s="9">
        <v>0</v>
      </c>
      <c r="S340" s="8">
        <v>0</v>
      </c>
      <c r="T340" s="9">
        <v>0</v>
      </c>
      <c r="U340" s="8">
        <v>0</v>
      </c>
      <c r="V340" s="9">
        <v>0</v>
      </c>
      <c r="W340" s="8"/>
      <c r="X340" s="9">
        <v>0</v>
      </c>
      <c r="Y340" s="8"/>
      <c r="Z340" s="9">
        <v>0</v>
      </c>
      <c r="AA340" s="8"/>
      <c r="AB340" s="9"/>
      <c r="AC340" s="8"/>
      <c r="AD340" s="9">
        <v>0</v>
      </c>
      <c r="AE340" s="8">
        <v>0</v>
      </c>
      <c r="AF340" s="9"/>
      <c r="AG340" s="8">
        <v>0</v>
      </c>
      <c r="AH340" s="9"/>
      <c r="AI340" s="8">
        <v>0</v>
      </c>
      <c r="AJ340" s="9"/>
    </row>
    <row r="341" spans="1:36" ht="15" x14ac:dyDescent="0.25">
      <c r="A341" s="1" t="s">
        <v>464</v>
      </c>
      <c r="B341" s="1" t="s">
        <v>465</v>
      </c>
      <c r="C341" s="1" t="str">
        <f t="shared" si="6"/>
        <v>F00061-U1024</v>
      </c>
      <c r="D341" s="1">
        <v>1680</v>
      </c>
      <c r="E341" s="1" t="s">
        <v>1094</v>
      </c>
      <c r="F341" s="1" t="s">
        <v>1088</v>
      </c>
      <c r="G341" s="1" t="s">
        <v>1198</v>
      </c>
      <c r="H341" s="1" t="s">
        <v>1124</v>
      </c>
      <c r="I341" s="1" t="s">
        <v>1128</v>
      </c>
      <c r="J341" s="1">
        <v>0</v>
      </c>
      <c r="K341" s="2">
        <v>12</v>
      </c>
      <c r="L341" s="2">
        <v>14861</v>
      </c>
      <c r="M341" s="8">
        <v>29.98</v>
      </c>
      <c r="N341" s="9">
        <v>41.56</v>
      </c>
      <c r="O341" s="8">
        <v>27.8</v>
      </c>
      <c r="P341" s="9">
        <v>27.98</v>
      </c>
      <c r="Q341" s="8">
        <v>21.82</v>
      </c>
      <c r="R341" s="9">
        <v>28.25</v>
      </c>
      <c r="S341" s="8">
        <v>16.080000000000002</v>
      </c>
      <c r="T341" s="9">
        <v>14.55</v>
      </c>
      <c r="U341" s="8">
        <v>5.2200000000000006</v>
      </c>
      <c r="V341" s="9">
        <v>0</v>
      </c>
      <c r="W341" s="8"/>
      <c r="X341" s="9">
        <v>10</v>
      </c>
      <c r="Y341" s="8"/>
      <c r="Z341" s="9">
        <v>0.71000000000000008</v>
      </c>
      <c r="AA341" s="8"/>
      <c r="AB341" s="9"/>
      <c r="AC341" s="8"/>
      <c r="AD341" s="9">
        <v>4.2300000000000004</v>
      </c>
      <c r="AE341" s="8">
        <v>7.9700000000000006</v>
      </c>
      <c r="AF341" s="9"/>
      <c r="AG341" s="8">
        <v>22.26</v>
      </c>
      <c r="AH341" s="9"/>
      <c r="AI341" s="8">
        <v>41.02</v>
      </c>
      <c r="AJ341" s="9"/>
    </row>
    <row r="342" spans="1:36" ht="15" x14ac:dyDescent="0.25">
      <c r="A342" s="1" t="s">
        <v>466</v>
      </c>
      <c r="B342" s="1" t="s">
        <v>467</v>
      </c>
      <c r="C342" s="1" t="str">
        <f t="shared" si="6"/>
        <v>F00062-U0483</v>
      </c>
      <c r="D342" s="1">
        <v>114</v>
      </c>
      <c r="E342" s="1" t="s">
        <v>1095</v>
      </c>
      <c r="F342" s="1" t="s">
        <v>1088</v>
      </c>
      <c r="G342" s="1" t="s">
        <v>1198</v>
      </c>
      <c r="H342" s="1" t="s">
        <v>1124</v>
      </c>
      <c r="I342" s="1" t="s">
        <v>1128</v>
      </c>
      <c r="J342" s="1">
        <v>0</v>
      </c>
      <c r="K342" s="2">
        <v>12</v>
      </c>
      <c r="L342" s="2">
        <v>14861</v>
      </c>
      <c r="M342" s="8">
        <v>0</v>
      </c>
      <c r="N342" s="9">
        <v>0</v>
      </c>
      <c r="O342" s="8">
        <v>0</v>
      </c>
      <c r="P342" s="9">
        <v>0</v>
      </c>
      <c r="Q342" s="8">
        <v>0</v>
      </c>
      <c r="R342" s="9">
        <v>0</v>
      </c>
      <c r="S342" s="8">
        <v>0</v>
      </c>
      <c r="T342" s="9">
        <v>0</v>
      </c>
      <c r="U342" s="8">
        <v>0</v>
      </c>
      <c r="V342" s="9">
        <v>0</v>
      </c>
      <c r="W342" s="8"/>
      <c r="X342" s="9">
        <v>0</v>
      </c>
      <c r="Y342" s="8"/>
      <c r="Z342" s="9">
        <v>0</v>
      </c>
      <c r="AA342" s="8"/>
      <c r="AB342" s="9"/>
      <c r="AC342" s="8"/>
      <c r="AD342" s="9">
        <v>0</v>
      </c>
      <c r="AE342" s="8">
        <v>0</v>
      </c>
      <c r="AF342" s="9"/>
      <c r="AG342" s="8">
        <v>0</v>
      </c>
      <c r="AH342" s="9"/>
      <c r="AI342" s="8">
        <v>0</v>
      </c>
      <c r="AJ342" s="9"/>
    </row>
    <row r="343" spans="1:36" ht="15" x14ac:dyDescent="0.25">
      <c r="A343" s="1" t="s">
        <v>957</v>
      </c>
      <c r="B343" s="1" t="s">
        <v>465</v>
      </c>
      <c r="C343" s="1" t="str">
        <f t="shared" si="6"/>
        <v>F00070-U1024</v>
      </c>
      <c r="D343" s="1">
        <v>5466</v>
      </c>
      <c r="E343" s="1" t="s">
        <v>1094</v>
      </c>
      <c r="F343" s="1" t="s">
        <v>1088</v>
      </c>
      <c r="G343" s="1" t="s">
        <v>1198</v>
      </c>
      <c r="H343" s="1" t="s">
        <v>1124</v>
      </c>
      <c r="I343" s="1" t="s">
        <v>1128</v>
      </c>
      <c r="J343" s="1">
        <v>0</v>
      </c>
      <c r="K343" s="2">
        <v>12</v>
      </c>
      <c r="L343" s="2">
        <v>14861</v>
      </c>
      <c r="M343" s="8">
        <v>97.52000000000001</v>
      </c>
      <c r="N343" s="9">
        <v>135.20000000000002</v>
      </c>
      <c r="O343" s="8">
        <v>90.410000000000011</v>
      </c>
      <c r="P343" s="9">
        <v>91.03</v>
      </c>
      <c r="Q343" s="8">
        <v>70.98</v>
      </c>
      <c r="R343" s="9">
        <v>91.92</v>
      </c>
      <c r="S343" s="8">
        <v>52.32</v>
      </c>
      <c r="T343" s="9">
        <v>47.35</v>
      </c>
      <c r="U343" s="8">
        <v>16.98</v>
      </c>
      <c r="V343" s="9">
        <v>0</v>
      </c>
      <c r="W343" s="8"/>
      <c r="X343" s="9">
        <v>1.53</v>
      </c>
      <c r="Y343" s="8"/>
      <c r="Z343" s="9">
        <v>2.29</v>
      </c>
      <c r="AA343" s="8"/>
      <c r="AB343" s="9"/>
      <c r="AC343" s="8"/>
      <c r="AD343" s="9">
        <v>13.770000000000001</v>
      </c>
      <c r="AE343" s="8">
        <v>25.93</v>
      </c>
      <c r="AF343" s="9"/>
      <c r="AG343" s="8">
        <v>72.44</v>
      </c>
      <c r="AH343" s="9"/>
      <c r="AI343" s="8">
        <v>133.47</v>
      </c>
      <c r="AJ343" s="9"/>
    </row>
    <row r="344" spans="1:36" ht="15" x14ac:dyDescent="0.25">
      <c r="A344" s="1" t="s">
        <v>958</v>
      </c>
      <c r="B344" s="1" t="s">
        <v>959</v>
      </c>
      <c r="C344" s="1" t="str">
        <f t="shared" si="6"/>
        <v>F0481-U0484</v>
      </c>
      <c r="D344" s="1">
        <v>2010</v>
      </c>
      <c r="E344" s="1" t="s">
        <v>1094</v>
      </c>
      <c r="F344" s="1" t="s">
        <v>1088</v>
      </c>
      <c r="G344" s="1" t="s">
        <v>1198</v>
      </c>
      <c r="H344" s="1" t="s">
        <v>1124</v>
      </c>
      <c r="I344" s="1" t="s">
        <v>1128</v>
      </c>
      <c r="J344" s="1">
        <v>0</v>
      </c>
      <c r="K344" s="2">
        <v>12</v>
      </c>
      <c r="L344" s="2">
        <v>14861</v>
      </c>
      <c r="M344" s="8">
        <v>0</v>
      </c>
      <c r="N344" s="9">
        <v>40.730000000000004</v>
      </c>
      <c r="O344" s="8">
        <v>19</v>
      </c>
      <c r="P344" s="9">
        <v>23.39</v>
      </c>
      <c r="Q344" s="8">
        <v>0</v>
      </c>
      <c r="R344" s="9">
        <v>23.48</v>
      </c>
      <c r="S344" s="8">
        <v>0</v>
      </c>
      <c r="T344" s="9">
        <v>4.8600000000000003</v>
      </c>
      <c r="U344" s="8">
        <v>0</v>
      </c>
      <c r="V344" s="9">
        <v>3.93</v>
      </c>
      <c r="W344" s="8"/>
      <c r="X344" s="9">
        <v>0</v>
      </c>
      <c r="Y344" s="8"/>
      <c r="Z344" s="9">
        <v>0</v>
      </c>
      <c r="AA344" s="8"/>
      <c r="AB344" s="9"/>
      <c r="AC344" s="8"/>
      <c r="AD344" s="9">
        <v>0</v>
      </c>
      <c r="AE344" s="8">
        <v>0</v>
      </c>
      <c r="AF344" s="9"/>
      <c r="AG344" s="8">
        <v>25.470000000000002</v>
      </c>
      <c r="AH344" s="9"/>
      <c r="AI344" s="8">
        <v>29.46</v>
      </c>
      <c r="AJ344" s="9"/>
    </row>
    <row r="345" spans="1:36" ht="15" x14ac:dyDescent="0.25">
      <c r="A345" s="1" t="s">
        <v>125</v>
      </c>
      <c r="B345" s="1" t="s">
        <v>126</v>
      </c>
      <c r="C345" s="1" t="str">
        <f t="shared" si="6"/>
        <v>F0042-U0753</v>
      </c>
      <c r="D345" s="1">
        <v>167</v>
      </c>
      <c r="E345" s="1" t="s">
        <v>1106</v>
      </c>
      <c r="F345" s="1" t="s">
        <v>1089</v>
      </c>
      <c r="G345" s="1" t="s">
        <v>1198</v>
      </c>
      <c r="H345" s="1" t="s">
        <v>1124</v>
      </c>
      <c r="I345" s="1" t="s">
        <v>1128</v>
      </c>
      <c r="J345" s="1" t="s">
        <v>1130</v>
      </c>
      <c r="K345" s="2">
        <v>37</v>
      </c>
      <c r="L345" s="2">
        <v>9893</v>
      </c>
      <c r="M345" s="8">
        <v>1.82</v>
      </c>
      <c r="N345" s="9">
        <v>3.0900000000000003</v>
      </c>
      <c r="O345" s="8">
        <v>2.48</v>
      </c>
      <c r="P345" s="9">
        <v>0.84000000000000008</v>
      </c>
      <c r="Q345" s="8">
        <v>0.83000000000000007</v>
      </c>
      <c r="R345" s="9">
        <v>0.64</v>
      </c>
      <c r="S345" s="8">
        <v>0.1313</v>
      </c>
      <c r="T345" s="9">
        <v>0.42000000000000004</v>
      </c>
      <c r="U345" s="8"/>
      <c r="V345" s="9"/>
      <c r="W345" s="8"/>
      <c r="X345" s="9"/>
      <c r="Y345" s="8"/>
      <c r="Z345" s="9"/>
      <c r="AA345" s="8"/>
      <c r="AB345" s="9"/>
      <c r="AC345" s="8"/>
      <c r="AD345" s="9">
        <v>0.14000000000000001</v>
      </c>
      <c r="AE345" s="8">
        <v>0.28000000000000003</v>
      </c>
      <c r="AF345" s="9"/>
      <c r="AG345" s="8">
        <v>0.83000000000000007</v>
      </c>
      <c r="AH345" s="9"/>
      <c r="AI345" s="8">
        <v>1.28</v>
      </c>
      <c r="AJ345" s="9"/>
    </row>
    <row r="346" spans="1:36" ht="15" x14ac:dyDescent="0.25">
      <c r="A346" s="1" t="s">
        <v>95</v>
      </c>
      <c r="B346" s="1" t="s">
        <v>96</v>
      </c>
      <c r="C346" s="1" t="str">
        <f t="shared" si="6"/>
        <v>F00038-U0777</v>
      </c>
      <c r="D346" s="1">
        <v>87</v>
      </c>
      <c r="E346" s="1" t="s">
        <v>1106</v>
      </c>
      <c r="F346" s="1" t="s">
        <v>1089</v>
      </c>
      <c r="G346" s="1" t="s">
        <v>1198</v>
      </c>
      <c r="H346" s="1" t="s">
        <v>1124</v>
      </c>
      <c r="I346" s="1" t="s">
        <v>1128</v>
      </c>
      <c r="J346" s="1" t="s">
        <v>1130</v>
      </c>
      <c r="K346" s="2">
        <v>37</v>
      </c>
      <c r="L346" s="2">
        <v>9893</v>
      </c>
      <c r="M346" s="8">
        <v>2.35</v>
      </c>
      <c r="N346" s="9">
        <v>1.82</v>
      </c>
      <c r="O346" s="8">
        <v>2.21</v>
      </c>
      <c r="P346" s="9">
        <v>1.51</v>
      </c>
      <c r="Q346" s="8">
        <v>1.0900000000000001</v>
      </c>
      <c r="R346" s="9">
        <v>1.27</v>
      </c>
      <c r="S346" s="8">
        <v>6.8400000000000002E-2</v>
      </c>
      <c r="T346" s="9">
        <v>0.53</v>
      </c>
      <c r="U346" s="8"/>
      <c r="V346" s="9"/>
      <c r="W346" s="8"/>
      <c r="X346" s="9"/>
      <c r="Y346" s="8"/>
      <c r="Z346" s="9"/>
      <c r="AA346" s="8"/>
      <c r="AB346" s="9"/>
      <c r="AC346" s="8"/>
      <c r="AD346" s="9">
        <v>0.2</v>
      </c>
      <c r="AE346" s="8">
        <v>0.23</v>
      </c>
      <c r="AF346" s="9"/>
      <c r="AG346" s="8">
        <v>1.31</v>
      </c>
      <c r="AH346" s="9"/>
      <c r="AI346" s="8">
        <v>2.14</v>
      </c>
      <c r="AJ346" s="9"/>
    </row>
    <row r="347" spans="1:36" ht="15" x14ac:dyDescent="0.25">
      <c r="A347" s="1" t="s">
        <v>119</v>
      </c>
      <c r="B347" s="1" t="s">
        <v>120</v>
      </c>
      <c r="C347" s="1" t="str">
        <f t="shared" si="6"/>
        <v>F0039-U0039</v>
      </c>
      <c r="D347" s="1">
        <v>70</v>
      </c>
      <c r="E347" s="1" t="s">
        <v>1106</v>
      </c>
      <c r="F347" s="1" t="s">
        <v>1089</v>
      </c>
      <c r="G347" s="1" t="s">
        <v>1198</v>
      </c>
      <c r="H347" s="1" t="s">
        <v>1124</v>
      </c>
      <c r="I347" s="1" t="s">
        <v>1128</v>
      </c>
      <c r="J347" s="1" t="s">
        <v>1130</v>
      </c>
      <c r="K347" s="2">
        <v>37</v>
      </c>
      <c r="L347" s="2">
        <v>9893</v>
      </c>
      <c r="M347" s="8">
        <v>1.3800000000000001</v>
      </c>
      <c r="N347" s="9">
        <v>1</v>
      </c>
      <c r="O347" s="8">
        <v>1.3</v>
      </c>
      <c r="P347" s="9">
        <v>0.82000000000000006</v>
      </c>
      <c r="Q347" s="8">
        <v>0.65</v>
      </c>
      <c r="R347" s="9">
        <v>0.62</v>
      </c>
      <c r="S347" s="8">
        <v>5.5E-2</v>
      </c>
      <c r="T347" s="9">
        <v>0.35000000000000003</v>
      </c>
      <c r="U347" s="8"/>
      <c r="V347" s="9"/>
      <c r="W347" s="8"/>
      <c r="X347" s="9"/>
      <c r="Y347" s="8"/>
      <c r="Z347" s="9"/>
      <c r="AA347" s="8"/>
      <c r="AB347" s="9"/>
      <c r="AC347" s="8"/>
      <c r="AD347" s="9">
        <v>7.0000000000000007E-2</v>
      </c>
      <c r="AE347" s="8">
        <v>0.17</v>
      </c>
      <c r="AF347" s="9"/>
      <c r="AG347" s="8">
        <v>0.95000000000000007</v>
      </c>
      <c r="AH347" s="9"/>
      <c r="AI347" s="8">
        <v>1.1800000000000002</v>
      </c>
      <c r="AJ347" s="9"/>
    </row>
    <row r="348" spans="1:36" ht="15" x14ac:dyDescent="0.25">
      <c r="A348" s="1" t="s">
        <v>97</v>
      </c>
      <c r="B348" s="1" t="s">
        <v>98</v>
      </c>
      <c r="C348" s="1" t="str">
        <f t="shared" si="6"/>
        <v>F00040-U0040</v>
      </c>
      <c r="D348" s="1">
        <v>237</v>
      </c>
      <c r="E348" s="1" t="s">
        <v>1106</v>
      </c>
      <c r="F348" s="1" t="s">
        <v>1089</v>
      </c>
      <c r="G348" s="1" t="s">
        <v>1198</v>
      </c>
      <c r="H348" s="1" t="s">
        <v>1124</v>
      </c>
      <c r="I348" s="1" t="s">
        <v>1128</v>
      </c>
      <c r="J348" s="1" t="s">
        <v>1130</v>
      </c>
      <c r="K348" s="2">
        <v>37</v>
      </c>
      <c r="L348" s="2">
        <v>9893</v>
      </c>
      <c r="M348" s="8">
        <v>3.1500000000000004</v>
      </c>
      <c r="N348" s="9">
        <v>2.8600000000000003</v>
      </c>
      <c r="O348" s="8">
        <v>2.8400000000000003</v>
      </c>
      <c r="P348" s="9">
        <v>1.49</v>
      </c>
      <c r="Q348" s="8">
        <v>3.19</v>
      </c>
      <c r="R348" s="9">
        <v>1.47</v>
      </c>
      <c r="S348" s="8">
        <v>0.18640000000000001</v>
      </c>
      <c r="T348" s="9">
        <v>0.84000000000000008</v>
      </c>
      <c r="U348" s="8"/>
      <c r="V348" s="9"/>
      <c r="W348" s="8"/>
      <c r="X348" s="9"/>
      <c r="Y348" s="8"/>
      <c r="Z348" s="9"/>
      <c r="AA348" s="8"/>
      <c r="AB348" s="9"/>
      <c r="AC348" s="8"/>
      <c r="AD348" s="9">
        <v>0.23</v>
      </c>
      <c r="AE348" s="8">
        <v>0.4</v>
      </c>
      <c r="AF348" s="9"/>
      <c r="AG348" s="8">
        <v>1.1800000000000002</v>
      </c>
      <c r="AH348" s="9"/>
      <c r="AI348" s="8">
        <v>2.41</v>
      </c>
      <c r="AJ348" s="9"/>
    </row>
    <row r="349" spans="1:36" ht="15" x14ac:dyDescent="0.25">
      <c r="A349" s="1" t="s">
        <v>99</v>
      </c>
      <c r="B349" s="1" t="s">
        <v>100</v>
      </c>
      <c r="C349" s="1" t="str">
        <f t="shared" si="6"/>
        <v>F00041-U0912</v>
      </c>
      <c r="D349" s="1">
        <v>181</v>
      </c>
      <c r="E349" s="1" t="s">
        <v>1106</v>
      </c>
      <c r="F349" s="1" t="s">
        <v>1089</v>
      </c>
      <c r="G349" s="1" t="s">
        <v>1198</v>
      </c>
      <c r="H349" s="1" t="s">
        <v>1124</v>
      </c>
      <c r="I349" s="1" t="s">
        <v>1128</v>
      </c>
      <c r="J349" s="1" t="s">
        <v>1130</v>
      </c>
      <c r="K349" s="2">
        <v>37</v>
      </c>
      <c r="L349" s="2">
        <v>9893</v>
      </c>
      <c r="M349" s="8">
        <v>3.2600000000000002</v>
      </c>
      <c r="N349" s="9">
        <v>3.5</v>
      </c>
      <c r="O349" s="8">
        <v>3.1</v>
      </c>
      <c r="P349" s="9">
        <v>1.9400000000000002</v>
      </c>
      <c r="Q349" s="8">
        <v>1.8</v>
      </c>
      <c r="R349" s="9">
        <v>2.0100000000000002</v>
      </c>
      <c r="S349" s="8">
        <v>0.14230000000000001</v>
      </c>
      <c r="T349" s="9">
        <v>0.88</v>
      </c>
      <c r="U349" s="8"/>
      <c r="V349" s="9"/>
      <c r="W349" s="8"/>
      <c r="X349" s="9"/>
      <c r="Y349" s="8"/>
      <c r="Z349" s="9"/>
      <c r="AA349" s="8"/>
      <c r="AB349" s="9"/>
      <c r="AC349" s="8"/>
      <c r="AD349" s="9">
        <v>0.28000000000000003</v>
      </c>
      <c r="AE349" s="8">
        <v>0.6</v>
      </c>
      <c r="AF349" s="9"/>
      <c r="AG349" s="8">
        <v>2.3600000000000003</v>
      </c>
      <c r="AH349" s="9"/>
      <c r="AI349" s="8">
        <v>2.46</v>
      </c>
      <c r="AJ349" s="9"/>
    </row>
    <row r="350" spans="1:36" ht="15" x14ac:dyDescent="0.25">
      <c r="A350" s="1" t="s">
        <v>115</v>
      </c>
      <c r="B350" s="1" t="s">
        <v>116</v>
      </c>
      <c r="C350" s="1" t="str">
        <f t="shared" si="6"/>
        <v>F0037-U0649</v>
      </c>
      <c r="D350" s="1">
        <v>150</v>
      </c>
      <c r="E350" s="1" t="s">
        <v>1106</v>
      </c>
      <c r="F350" s="1" t="s">
        <v>1089</v>
      </c>
      <c r="G350" s="1" t="s">
        <v>1198</v>
      </c>
      <c r="H350" s="1" t="s">
        <v>1124</v>
      </c>
      <c r="I350" s="1" t="s">
        <v>1128</v>
      </c>
      <c r="J350" s="1" t="s">
        <v>1130</v>
      </c>
      <c r="K350" s="2">
        <v>37</v>
      </c>
      <c r="L350" s="2">
        <v>9893</v>
      </c>
      <c r="M350" s="8">
        <v>3.83</v>
      </c>
      <c r="N350" s="9">
        <v>3.62</v>
      </c>
      <c r="O350" s="8">
        <v>3.7</v>
      </c>
      <c r="P350" s="9">
        <v>1.9300000000000002</v>
      </c>
      <c r="Q350" s="8">
        <v>1.49</v>
      </c>
      <c r="R350" s="9">
        <v>1.1200000000000001</v>
      </c>
      <c r="S350" s="8">
        <v>0.1179</v>
      </c>
      <c r="T350" s="9">
        <v>0.4</v>
      </c>
      <c r="U350" s="8"/>
      <c r="V350" s="9"/>
      <c r="W350" s="8"/>
      <c r="X350" s="9"/>
      <c r="Y350" s="8"/>
      <c r="Z350" s="9"/>
      <c r="AA350" s="8"/>
      <c r="AB350" s="9"/>
      <c r="AC350" s="8"/>
      <c r="AD350" s="9">
        <v>0.13</v>
      </c>
      <c r="AE350" s="8">
        <v>0.27</v>
      </c>
      <c r="AF350" s="9"/>
      <c r="AG350" s="8">
        <v>2.2000000000000002</v>
      </c>
      <c r="AH350" s="9"/>
      <c r="AI350" s="8">
        <v>3.44</v>
      </c>
      <c r="AJ350" s="9"/>
    </row>
    <row r="351" spans="1:36" ht="15" x14ac:dyDescent="0.25">
      <c r="A351" s="1" t="s">
        <v>101</v>
      </c>
      <c r="B351" s="1" t="s">
        <v>102</v>
      </c>
      <c r="C351" s="1" t="str">
        <f t="shared" si="6"/>
        <v>F00044-U0044</v>
      </c>
      <c r="D351" s="1">
        <v>57</v>
      </c>
      <c r="E351" s="1" t="s">
        <v>1106</v>
      </c>
      <c r="F351" s="1" t="s">
        <v>1089</v>
      </c>
      <c r="G351" s="1" t="s">
        <v>1198</v>
      </c>
      <c r="H351" s="1" t="s">
        <v>1124</v>
      </c>
      <c r="I351" s="1" t="s">
        <v>1128</v>
      </c>
      <c r="J351" s="1" t="s">
        <v>1130</v>
      </c>
      <c r="K351" s="2">
        <v>37</v>
      </c>
      <c r="L351" s="2">
        <v>9893</v>
      </c>
      <c r="M351" s="8">
        <v>1.3800000000000001</v>
      </c>
      <c r="N351" s="9">
        <v>1.82</v>
      </c>
      <c r="O351" s="8">
        <v>1.55</v>
      </c>
      <c r="P351" s="9">
        <v>0.82000000000000006</v>
      </c>
      <c r="Q351" s="8">
        <v>0.55000000000000004</v>
      </c>
      <c r="R351" s="9">
        <v>0.66</v>
      </c>
      <c r="S351" s="8">
        <v>4.48E-2</v>
      </c>
      <c r="T351" s="9">
        <v>0.47000000000000003</v>
      </c>
      <c r="U351" s="8"/>
      <c r="V351" s="9"/>
      <c r="W351" s="8"/>
      <c r="X351" s="9"/>
      <c r="Y351" s="8"/>
      <c r="Z351" s="9"/>
      <c r="AA351" s="8"/>
      <c r="AB351" s="9"/>
      <c r="AC351" s="8"/>
      <c r="AD351" s="9">
        <v>4.87E-2</v>
      </c>
      <c r="AE351" s="8">
        <v>0.1</v>
      </c>
      <c r="AF351" s="9"/>
      <c r="AG351" s="8">
        <v>0.62</v>
      </c>
      <c r="AH351" s="9"/>
      <c r="AI351" s="8">
        <v>1.23</v>
      </c>
      <c r="AJ351" s="9"/>
    </row>
    <row r="352" spans="1:36" ht="15" x14ac:dyDescent="0.25">
      <c r="A352" s="1" t="s">
        <v>123</v>
      </c>
      <c r="B352" s="1" t="s">
        <v>124</v>
      </c>
      <c r="C352" s="1" t="str">
        <f t="shared" si="6"/>
        <v>F0041-U0966</v>
      </c>
      <c r="D352" s="1">
        <v>86</v>
      </c>
      <c r="E352" s="1" t="s">
        <v>1106</v>
      </c>
      <c r="F352" s="1" t="s">
        <v>1089</v>
      </c>
      <c r="G352" s="1" t="s">
        <v>1198</v>
      </c>
      <c r="H352" s="1" t="s">
        <v>1124</v>
      </c>
      <c r="I352" s="1" t="s">
        <v>1128</v>
      </c>
      <c r="J352" s="1" t="s">
        <v>1130</v>
      </c>
      <c r="K352" s="2">
        <v>37</v>
      </c>
      <c r="L352" s="2">
        <v>9893</v>
      </c>
      <c r="M352" s="8">
        <v>2.33</v>
      </c>
      <c r="N352" s="9">
        <v>2.35</v>
      </c>
      <c r="O352" s="8">
        <v>1.8800000000000001</v>
      </c>
      <c r="P352" s="9">
        <v>1.35</v>
      </c>
      <c r="Q352" s="8">
        <v>1.72</v>
      </c>
      <c r="R352" s="9">
        <v>1.3900000000000001</v>
      </c>
      <c r="S352" s="8">
        <v>6.7600000000000007E-2</v>
      </c>
      <c r="T352" s="9">
        <v>0.22</v>
      </c>
      <c r="U352" s="8"/>
      <c r="V352" s="9"/>
      <c r="W352" s="8"/>
      <c r="X352" s="9"/>
      <c r="Y352" s="8"/>
      <c r="Z352" s="9"/>
      <c r="AA352" s="8"/>
      <c r="AB352" s="9"/>
      <c r="AC352" s="8"/>
      <c r="AD352" s="9">
        <v>7.0000000000000007E-2</v>
      </c>
      <c r="AE352" s="8">
        <v>0.15</v>
      </c>
      <c r="AF352" s="9"/>
      <c r="AG352" s="8">
        <v>1.4100000000000001</v>
      </c>
      <c r="AH352" s="9"/>
      <c r="AI352" s="8">
        <v>2.1</v>
      </c>
      <c r="AJ352" s="9"/>
    </row>
    <row r="353" spans="1:36" ht="15" x14ac:dyDescent="0.25">
      <c r="A353" s="1" t="s">
        <v>121</v>
      </c>
      <c r="B353" s="1" t="s">
        <v>122</v>
      </c>
      <c r="C353" s="1" t="str">
        <f t="shared" si="6"/>
        <v>F0040-U0046</v>
      </c>
      <c r="D353" s="1">
        <v>70</v>
      </c>
      <c r="E353" s="1" t="s">
        <v>1106</v>
      </c>
      <c r="F353" s="1" t="s">
        <v>1089</v>
      </c>
      <c r="G353" s="1" t="s">
        <v>1198</v>
      </c>
      <c r="H353" s="1" t="s">
        <v>1124</v>
      </c>
      <c r="I353" s="1" t="s">
        <v>1128</v>
      </c>
      <c r="J353" s="1" t="s">
        <v>1130</v>
      </c>
      <c r="K353" s="2">
        <v>37</v>
      </c>
      <c r="L353" s="2">
        <v>9893</v>
      </c>
      <c r="M353" s="8">
        <v>0.91</v>
      </c>
      <c r="N353" s="9">
        <v>1.47</v>
      </c>
      <c r="O353" s="8">
        <v>0.94000000000000006</v>
      </c>
      <c r="P353" s="9">
        <v>0.49000000000000005</v>
      </c>
      <c r="Q353" s="8">
        <v>0.32</v>
      </c>
      <c r="R353" s="9">
        <v>0.37</v>
      </c>
      <c r="S353" s="8">
        <v>5.5E-2</v>
      </c>
      <c r="T353" s="9">
        <v>0.2</v>
      </c>
      <c r="U353" s="8"/>
      <c r="V353" s="9"/>
      <c r="W353" s="8"/>
      <c r="X353" s="9"/>
      <c r="Y353" s="8"/>
      <c r="Z353" s="9"/>
      <c r="AA353" s="8"/>
      <c r="AB353" s="9"/>
      <c r="AC353" s="8"/>
      <c r="AD353" s="9">
        <v>6.0000000000000005E-2</v>
      </c>
      <c r="AE353" s="8">
        <v>0.12000000000000001</v>
      </c>
      <c r="AF353" s="9"/>
      <c r="AG353" s="8">
        <v>0.5</v>
      </c>
      <c r="AH353" s="9"/>
      <c r="AI353" s="8">
        <v>0.68</v>
      </c>
      <c r="AJ353" s="9"/>
    </row>
    <row r="354" spans="1:36" ht="15" x14ac:dyDescent="0.25">
      <c r="A354" s="1" t="s">
        <v>103</v>
      </c>
      <c r="B354" s="1" t="s">
        <v>104</v>
      </c>
      <c r="C354" s="1" t="str">
        <f t="shared" si="6"/>
        <v>F00047-U0625</v>
      </c>
      <c r="D354" s="1">
        <v>124</v>
      </c>
      <c r="E354" s="1" t="s">
        <v>1106</v>
      </c>
      <c r="F354" s="1" t="s">
        <v>1089</v>
      </c>
      <c r="G354" s="1" t="s">
        <v>1198</v>
      </c>
      <c r="H354" s="1" t="s">
        <v>1124</v>
      </c>
      <c r="I354" s="1" t="s">
        <v>1128</v>
      </c>
      <c r="J354" s="1" t="s">
        <v>1130</v>
      </c>
      <c r="K354" s="2">
        <v>37</v>
      </c>
      <c r="L354" s="2">
        <v>9893</v>
      </c>
      <c r="M354" s="8">
        <v>3.8200000000000003</v>
      </c>
      <c r="N354" s="9">
        <v>5.63</v>
      </c>
      <c r="O354" s="8">
        <v>4.1400000000000006</v>
      </c>
      <c r="P354" s="9">
        <v>2.8200000000000003</v>
      </c>
      <c r="Q354" s="8">
        <v>2.31</v>
      </c>
      <c r="R354" s="9">
        <v>2.39</v>
      </c>
      <c r="S354" s="8">
        <v>9.7500000000000003E-2</v>
      </c>
      <c r="T354" s="9">
        <v>0.9900000000000001</v>
      </c>
      <c r="U354" s="8"/>
      <c r="V354" s="9"/>
      <c r="W354" s="8"/>
      <c r="X354" s="9"/>
      <c r="Y354" s="8"/>
      <c r="Z354" s="9"/>
      <c r="AA354" s="8"/>
      <c r="AB354" s="9"/>
      <c r="AC354" s="8"/>
      <c r="AD354" s="9">
        <v>0.21000000000000002</v>
      </c>
      <c r="AE354" s="8">
        <v>0.21000000000000002</v>
      </c>
      <c r="AF354" s="9"/>
      <c r="AG354" s="8">
        <v>3.0300000000000002</v>
      </c>
      <c r="AH354" s="9"/>
      <c r="AI354" s="8">
        <v>4.6100000000000003</v>
      </c>
      <c r="AJ354" s="9"/>
    </row>
    <row r="355" spans="1:36" ht="15" x14ac:dyDescent="0.25">
      <c r="A355" s="1" t="s">
        <v>105</v>
      </c>
      <c r="B355" s="1" t="s">
        <v>106</v>
      </c>
      <c r="C355" s="1" t="str">
        <f t="shared" si="6"/>
        <v>F00048-U0699</v>
      </c>
      <c r="D355" s="1">
        <v>62</v>
      </c>
      <c r="E355" s="1" t="s">
        <v>1106</v>
      </c>
      <c r="F355" s="1" t="s">
        <v>1089</v>
      </c>
      <c r="G355" s="1" t="s">
        <v>1198</v>
      </c>
      <c r="H355" s="1" t="s">
        <v>1124</v>
      </c>
      <c r="I355" s="1" t="s">
        <v>1128</v>
      </c>
      <c r="J355" s="1" t="s">
        <v>1130</v>
      </c>
      <c r="K355" s="2">
        <v>37</v>
      </c>
      <c r="L355" s="2">
        <v>9893</v>
      </c>
      <c r="M355" s="8">
        <v>2.6</v>
      </c>
      <c r="N355" s="9">
        <v>3.49</v>
      </c>
      <c r="O355" s="8">
        <v>1.47</v>
      </c>
      <c r="P355" s="9">
        <v>1.9800000000000002</v>
      </c>
      <c r="Q355" s="8">
        <v>1.8800000000000001</v>
      </c>
      <c r="R355" s="9">
        <v>1.29</v>
      </c>
      <c r="S355" s="8">
        <v>1.6800000000000002</v>
      </c>
      <c r="T355" s="9">
        <v>0.88</v>
      </c>
      <c r="U355" s="8"/>
      <c r="V355" s="9"/>
      <c r="W355" s="8"/>
      <c r="X355" s="9"/>
      <c r="Y355" s="8"/>
      <c r="Z355" s="9"/>
      <c r="AA355" s="8"/>
      <c r="AB355" s="9"/>
      <c r="AC355" s="8"/>
      <c r="AD355" s="9">
        <v>0.18000000000000002</v>
      </c>
      <c r="AE355" s="8">
        <v>0.70000000000000007</v>
      </c>
      <c r="AF355" s="9"/>
      <c r="AG355" s="8">
        <v>1.6900000000000002</v>
      </c>
      <c r="AH355" s="9"/>
      <c r="AI355" s="8">
        <v>2.8800000000000003</v>
      </c>
      <c r="AJ355" s="9"/>
    </row>
    <row r="356" spans="1:36" ht="15" x14ac:dyDescent="0.25">
      <c r="A356" s="1" t="s">
        <v>107</v>
      </c>
      <c r="B356" s="1" t="s">
        <v>108</v>
      </c>
      <c r="C356" s="1" t="str">
        <f t="shared" si="6"/>
        <v>F00051-U1022</v>
      </c>
      <c r="D356" s="1">
        <v>167</v>
      </c>
      <c r="E356" s="1" t="s">
        <v>1106</v>
      </c>
      <c r="F356" s="1" t="s">
        <v>1089</v>
      </c>
      <c r="G356" s="1" t="s">
        <v>1198</v>
      </c>
      <c r="H356" s="1" t="s">
        <v>1124</v>
      </c>
      <c r="I356" s="1" t="s">
        <v>1128</v>
      </c>
      <c r="J356" s="1" t="s">
        <v>1130</v>
      </c>
      <c r="K356" s="2">
        <v>37</v>
      </c>
      <c r="L356" s="2">
        <v>9893</v>
      </c>
      <c r="M356" s="8">
        <v>1.2</v>
      </c>
      <c r="N356" s="9">
        <v>5.65</v>
      </c>
      <c r="O356" s="8">
        <v>0.98000000000000009</v>
      </c>
      <c r="P356" s="9">
        <v>2.62</v>
      </c>
      <c r="Q356" s="8">
        <v>0.42000000000000004</v>
      </c>
      <c r="R356" s="9">
        <v>0.64</v>
      </c>
      <c r="S356" s="8">
        <v>0.1313</v>
      </c>
      <c r="T356" s="9">
        <v>0.42000000000000004</v>
      </c>
      <c r="U356" s="8"/>
      <c r="V356" s="9"/>
      <c r="W356" s="8"/>
      <c r="X356" s="9"/>
      <c r="Y356" s="8"/>
      <c r="Z356" s="9"/>
      <c r="AA356" s="8"/>
      <c r="AB356" s="9"/>
      <c r="AC356" s="8"/>
      <c r="AD356" s="9">
        <v>0.14000000000000001</v>
      </c>
      <c r="AE356" s="8">
        <v>0.49000000000000005</v>
      </c>
      <c r="AF356" s="9"/>
      <c r="AG356" s="8">
        <v>6.58</v>
      </c>
      <c r="AH356" s="9"/>
      <c r="AI356" s="8">
        <v>1.6800000000000002</v>
      </c>
      <c r="AJ356" s="9"/>
    </row>
    <row r="357" spans="1:36" ht="15" x14ac:dyDescent="0.25">
      <c r="A357" s="1" t="s">
        <v>109</v>
      </c>
      <c r="B357" s="1" t="s">
        <v>110</v>
      </c>
      <c r="C357" s="1" t="str">
        <f t="shared" si="6"/>
        <v>F00052-U1023</v>
      </c>
      <c r="D357" s="1">
        <v>194</v>
      </c>
      <c r="E357" s="1" t="s">
        <v>1106</v>
      </c>
      <c r="F357" s="1" t="s">
        <v>1089</v>
      </c>
      <c r="G357" s="1" t="s">
        <v>1198</v>
      </c>
      <c r="H357" s="1" t="s">
        <v>1124</v>
      </c>
      <c r="I357" s="1" t="s">
        <v>1128</v>
      </c>
      <c r="J357" s="1" t="s">
        <v>1130</v>
      </c>
      <c r="K357" s="2">
        <v>37</v>
      </c>
      <c r="L357" s="2">
        <v>9893</v>
      </c>
      <c r="M357" s="8">
        <v>3.18</v>
      </c>
      <c r="N357" s="9">
        <v>4.08</v>
      </c>
      <c r="O357" s="8">
        <v>5.94</v>
      </c>
      <c r="P357" s="9">
        <v>2.2600000000000002</v>
      </c>
      <c r="Q357" s="8">
        <v>2.67</v>
      </c>
      <c r="R357" s="9">
        <v>2.3400000000000003</v>
      </c>
      <c r="S357" s="8">
        <v>0.15260000000000001</v>
      </c>
      <c r="T357" s="9">
        <v>1.03</v>
      </c>
      <c r="U357" s="8"/>
      <c r="V357" s="9"/>
      <c r="W357" s="8"/>
      <c r="X357" s="9"/>
      <c r="Y357" s="8"/>
      <c r="Z357" s="9"/>
      <c r="AA357" s="8"/>
      <c r="AB357" s="9"/>
      <c r="AC357" s="8"/>
      <c r="AD357" s="9">
        <v>0.57000000000000006</v>
      </c>
      <c r="AE357" s="8">
        <v>0.59000000000000008</v>
      </c>
      <c r="AF357" s="9"/>
      <c r="AG357" s="8">
        <v>2.69</v>
      </c>
      <c r="AH357" s="9"/>
      <c r="AI357" s="8">
        <v>2.5900000000000003</v>
      </c>
      <c r="AJ357" s="9"/>
    </row>
    <row r="358" spans="1:36" ht="15" x14ac:dyDescent="0.25">
      <c r="A358" s="1" t="s">
        <v>111</v>
      </c>
      <c r="B358" s="1" t="s">
        <v>112</v>
      </c>
      <c r="C358" s="1" t="str">
        <f t="shared" si="6"/>
        <v>F00053-U0954</v>
      </c>
      <c r="D358" s="1">
        <v>102</v>
      </c>
      <c r="E358" s="1" t="s">
        <v>1106</v>
      </c>
      <c r="F358" s="1" t="s">
        <v>1089</v>
      </c>
      <c r="G358" s="1" t="s">
        <v>1198</v>
      </c>
      <c r="H358" s="1" t="s">
        <v>1124</v>
      </c>
      <c r="I358" s="1" t="s">
        <v>1128</v>
      </c>
      <c r="J358" s="1" t="s">
        <v>1130</v>
      </c>
      <c r="K358" s="2">
        <v>37</v>
      </c>
      <c r="L358" s="2">
        <v>9893</v>
      </c>
      <c r="M358" s="8">
        <v>1.8900000000000001</v>
      </c>
      <c r="N358" s="9">
        <v>0.66</v>
      </c>
      <c r="O358" s="8">
        <v>0.6</v>
      </c>
      <c r="P358" s="9">
        <v>0.35000000000000003</v>
      </c>
      <c r="Q358" s="8">
        <v>0.25</v>
      </c>
      <c r="R358" s="9">
        <v>0.39</v>
      </c>
      <c r="S358" s="8">
        <v>8.0200000000000007E-2</v>
      </c>
      <c r="T358" s="9">
        <v>0.67</v>
      </c>
      <c r="U358" s="8"/>
      <c r="V358" s="9"/>
      <c r="W358" s="8"/>
      <c r="X358" s="9"/>
      <c r="Y358" s="8"/>
      <c r="Z358" s="9"/>
      <c r="AA358" s="8"/>
      <c r="AB358" s="9"/>
      <c r="AC358" s="8"/>
      <c r="AD358" s="9">
        <v>9.0000000000000011E-2</v>
      </c>
      <c r="AE358" s="8">
        <v>0.17</v>
      </c>
      <c r="AF358" s="9"/>
      <c r="AG358" s="8">
        <v>0.82000000000000006</v>
      </c>
      <c r="AH358" s="9"/>
      <c r="AI358" s="8">
        <v>1.58</v>
      </c>
      <c r="AJ358" s="9"/>
    </row>
    <row r="359" spans="1:36" ht="15" x14ac:dyDescent="0.25">
      <c r="A359" s="1" t="s">
        <v>113</v>
      </c>
      <c r="B359" s="1" t="s">
        <v>114</v>
      </c>
      <c r="C359" s="1" t="str">
        <f t="shared" si="6"/>
        <v>F00054-U0971</v>
      </c>
      <c r="D359" s="1">
        <v>67</v>
      </c>
      <c r="E359" s="1" t="s">
        <v>1106</v>
      </c>
      <c r="F359" s="1" t="s">
        <v>1089</v>
      </c>
      <c r="G359" s="1" t="s">
        <v>1198</v>
      </c>
      <c r="H359" s="1" t="s">
        <v>1124</v>
      </c>
      <c r="I359" s="1" t="s">
        <v>1128</v>
      </c>
      <c r="J359" s="1" t="s">
        <v>1130</v>
      </c>
      <c r="K359" s="2">
        <v>37</v>
      </c>
      <c r="L359" s="2">
        <v>9893</v>
      </c>
      <c r="M359" s="8">
        <v>1.7100000000000002</v>
      </c>
      <c r="N359" s="9">
        <v>1.99</v>
      </c>
      <c r="O359" s="8">
        <v>1.6800000000000002</v>
      </c>
      <c r="P359" s="9">
        <v>1.1200000000000001</v>
      </c>
      <c r="Q359" s="8">
        <v>0.95000000000000007</v>
      </c>
      <c r="R359" s="9">
        <v>1.1000000000000001</v>
      </c>
      <c r="S359" s="8">
        <v>5.2700000000000004E-2</v>
      </c>
      <c r="T359" s="9">
        <v>0.53</v>
      </c>
      <c r="U359" s="8"/>
      <c r="V359" s="9"/>
      <c r="W359" s="8"/>
      <c r="X359" s="9"/>
      <c r="Y359" s="8"/>
      <c r="Z359" s="9"/>
      <c r="AA359" s="8"/>
      <c r="AB359" s="9"/>
      <c r="AC359" s="8"/>
      <c r="AD359" s="9">
        <v>0.32</v>
      </c>
      <c r="AE359" s="8">
        <v>0.25</v>
      </c>
      <c r="AF359" s="9"/>
      <c r="AG359" s="8">
        <v>1.1100000000000001</v>
      </c>
      <c r="AH359" s="9"/>
      <c r="AI359" s="8">
        <v>1.53</v>
      </c>
      <c r="AJ359" s="9"/>
    </row>
    <row r="360" spans="1:36" ht="15" x14ac:dyDescent="0.25">
      <c r="A360" s="1" t="s">
        <v>117</v>
      </c>
      <c r="B360" s="1" t="s">
        <v>118</v>
      </c>
      <c r="C360" s="1" t="str">
        <f t="shared" si="6"/>
        <v>F0038-U0856</v>
      </c>
      <c r="D360" s="1">
        <v>70</v>
      </c>
      <c r="E360" s="1" t="s">
        <v>1106</v>
      </c>
      <c r="F360" s="1" t="s">
        <v>1089</v>
      </c>
      <c r="G360" s="1" t="s">
        <v>1198</v>
      </c>
      <c r="H360" s="1" t="s">
        <v>1124</v>
      </c>
      <c r="I360" s="1" t="s">
        <v>1128</v>
      </c>
      <c r="J360" s="1" t="s">
        <v>1130</v>
      </c>
      <c r="K360" s="2">
        <v>37</v>
      </c>
      <c r="L360" s="2">
        <v>9893</v>
      </c>
      <c r="M360" s="8">
        <v>1.9000000000000001</v>
      </c>
      <c r="N360" s="9">
        <v>1.9600000000000002</v>
      </c>
      <c r="O360" s="8">
        <v>1.9000000000000001</v>
      </c>
      <c r="P360" s="9">
        <v>1.0900000000000001</v>
      </c>
      <c r="Q360" s="8">
        <v>1.02</v>
      </c>
      <c r="R360" s="9">
        <v>0.88</v>
      </c>
      <c r="S360" s="8">
        <v>5.5E-2</v>
      </c>
      <c r="T360" s="9">
        <v>0.32</v>
      </c>
      <c r="U360" s="8"/>
      <c r="V360" s="9"/>
      <c r="W360" s="8"/>
      <c r="X360" s="9"/>
      <c r="Y360" s="8"/>
      <c r="Z360" s="9"/>
      <c r="AA360" s="8"/>
      <c r="AB360" s="9"/>
      <c r="AC360" s="8"/>
      <c r="AD360" s="9">
        <v>6.0000000000000005E-2</v>
      </c>
      <c r="AE360" s="8">
        <v>0.27</v>
      </c>
      <c r="AF360" s="9"/>
      <c r="AG360" s="8">
        <v>0.96000000000000008</v>
      </c>
      <c r="AH360" s="9"/>
      <c r="AI360" s="8">
        <v>1.59</v>
      </c>
      <c r="AJ360" s="9"/>
    </row>
    <row r="361" spans="1:36" ht="15" x14ac:dyDescent="0.25">
      <c r="A361" s="1" t="s">
        <v>127</v>
      </c>
      <c r="B361" s="1" t="s">
        <v>128</v>
      </c>
      <c r="C361" s="1" t="str">
        <f t="shared" si="6"/>
        <v>F0068-U0847</v>
      </c>
      <c r="D361" s="1">
        <v>125</v>
      </c>
      <c r="E361" s="1" t="s">
        <v>1106</v>
      </c>
      <c r="F361" s="1" t="s">
        <v>1089</v>
      </c>
      <c r="G361" s="1" t="s">
        <v>1198</v>
      </c>
      <c r="H361" s="1" t="s">
        <v>1124</v>
      </c>
      <c r="I361" s="1" t="s">
        <v>1128</v>
      </c>
      <c r="J361" s="1" t="s">
        <v>1130</v>
      </c>
      <c r="K361" s="2">
        <v>37</v>
      </c>
      <c r="L361" s="2">
        <v>9893</v>
      </c>
      <c r="M361" s="8">
        <v>0.9</v>
      </c>
      <c r="N361" s="9">
        <v>0.81</v>
      </c>
      <c r="O361" s="8">
        <v>0.73</v>
      </c>
      <c r="P361" s="9">
        <v>4.45</v>
      </c>
      <c r="Q361" s="8">
        <v>1.07</v>
      </c>
      <c r="R361" s="9">
        <v>3.56</v>
      </c>
      <c r="S361" s="8">
        <v>9.8299999999999998E-2</v>
      </c>
      <c r="T361" s="9">
        <v>0.85000000000000009</v>
      </c>
      <c r="U361" s="8"/>
      <c r="V361" s="9"/>
      <c r="W361" s="8"/>
      <c r="X361" s="9"/>
      <c r="Y361" s="8"/>
      <c r="Z361" s="9"/>
      <c r="AA361" s="8"/>
      <c r="AB361" s="9"/>
      <c r="AC361" s="8"/>
      <c r="AD361" s="9">
        <v>0.11</v>
      </c>
      <c r="AE361" s="8">
        <v>0.21000000000000002</v>
      </c>
      <c r="AF361" s="9"/>
      <c r="AG361" s="8">
        <v>1.05</v>
      </c>
      <c r="AH361" s="9"/>
      <c r="AI361" s="8">
        <v>0.47000000000000003</v>
      </c>
      <c r="AJ361" s="9"/>
    </row>
    <row r="362" spans="1:36" ht="15" x14ac:dyDescent="0.25">
      <c r="A362" s="1" t="s">
        <v>129</v>
      </c>
      <c r="B362" s="1" t="s">
        <v>130</v>
      </c>
      <c r="C362" s="1" t="str">
        <f t="shared" si="6"/>
        <v>F0058-U0058</v>
      </c>
      <c r="D362" s="1">
        <v>125</v>
      </c>
      <c r="E362" s="1" t="s">
        <v>1106</v>
      </c>
      <c r="F362" s="1" t="s">
        <v>1089</v>
      </c>
      <c r="G362" s="1" t="s">
        <v>1198</v>
      </c>
      <c r="H362" s="1" t="s">
        <v>1124</v>
      </c>
      <c r="I362" s="1" t="s">
        <v>1128</v>
      </c>
      <c r="J362" s="1" t="s">
        <v>1130</v>
      </c>
      <c r="K362" s="2">
        <v>37</v>
      </c>
      <c r="L362" s="2">
        <v>9893</v>
      </c>
      <c r="M362" s="8">
        <v>2.6</v>
      </c>
      <c r="N362" s="9">
        <v>2.4900000000000002</v>
      </c>
      <c r="O362" s="8">
        <v>2.0100000000000002</v>
      </c>
      <c r="P362" s="9">
        <v>1.03</v>
      </c>
      <c r="Q362" s="8">
        <v>0.82000000000000006</v>
      </c>
      <c r="R362" s="9">
        <v>0.48000000000000004</v>
      </c>
      <c r="S362" s="8">
        <v>9.8299999999999998E-2</v>
      </c>
      <c r="T362" s="9">
        <v>0.32</v>
      </c>
      <c r="U362" s="8"/>
      <c r="V362" s="9"/>
      <c r="W362" s="8"/>
      <c r="X362" s="9"/>
      <c r="Y362" s="8"/>
      <c r="Z362" s="9"/>
      <c r="AA362" s="8"/>
      <c r="AB362" s="9"/>
      <c r="AC362" s="8"/>
      <c r="AD362" s="9">
        <v>0.11</v>
      </c>
      <c r="AE362" s="8">
        <v>0.38</v>
      </c>
      <c r="AF362" s="9"/>
      <c r="AG362" s="8">
        <v>1.51</v>
      </c>
      <c r="AH362" s="9"/>
      <c r="AI362" s="8">
        <v>2.14</v>
      </c>
      <c r="AJ362" s="9"/>
    </row>
    <row r="363" spans="1:36" ht="15" x14ac:dyDescent="0.25">
      <c r="A363" s="1" t="s">
        <v>131</v>
      </c>
      <c r="B363" s="1" t="s">
        <v>132</v>
      </c>
      <c r="C363" s="1" t="str">
        <f t="shared" si="6"/>
        <v>F0055-U0950</v>
      </c>
      <c r="D363" s="1">
        <v>113</v>
      </c>
      <c r="E363" s="1" t="s">
        <v>1106</v>
      </c>
      <c r="F363" s="1" t="s">
        <v>1089</v>
      </c>
      <c r="G363" s="1" t="s">
        <v>1198</v>
      </c>
      <c r="H363" s="1" t="s">
        <v>1124</v>
      </c>
      <c r="I363" s="1" t="s">
        <v>1128</v>
      </c>
      <c r="J363" s="1" t="s">
        <v>1130</v>
      </c>
      <c r="K363" s="2">
        <v>37</v>
      </c>
      <c r="L363" s="2">
        <v>9893</v>
      </c>
      <c r="M363" s="8">
        <v>2.7</v>
      </c>
      <c r="N363" s="9">
        <v>2.4700000000000002</v>
      </c>
      <c r="O363" s="8">
        <v>2.08</v>
      </c>
      <c r="P363" s="9">
        <v>1.4300000000000002</v>
      </c>
      <c r="Q363" s="8">
        <v>1.85</v>
      </c>
      <c r="R363" s="9">
        <v>1.6</v>
      </c>
      <c r="S363" s="8">
        <v>8.8800000000000004E-2</v>
      </c>
      <c r="T363" s="9">
        <v>0.78</v>
      </c>
      <c r="U363" s="8"/>
      <c r="V363" s="9"/>
      <c r="W363" s="8"/>
      <c r="X363" s="9"/>
      <c r="Y363" s="8"/>
      <c r="Z363" s="9"/>
      <c r="AA363" s="8"/>
      <c r="AB363" s="9"/>
      <c r="AC363" s="8"/>
      <c r="AD363" s="9">
        <v>0.63</v>
      </c>
      <c r="AE363" s="8">
        <v>0.57000000000000006</v>
      </c>
      <c r="AF363" s="9"/>
      <c r="AG363" s="8">
        <v>2.39</v>
      </c>
      <c r="AH363" s="9"/>
      <c r="AI363" s="8">
        <v>2.54</v>
      </c>
      <c r="AJ363" s="9"/>
    </row>
    <row r="364" spans="1:36" ht="15" x14ac:dyDescent="0.25">
      <c r="A364" s="1" t="s">
        <v>133</v>
      </c>
      <c r="B364" s="1" t="s">
        <v>134</v>
      </c>
      <c r="C364" s="1" t="str">
        <f t="shared" si="6"/>
        <v>F0050-U0050</v>
      </c>
      <c r="D364" s="1">
        <v>146</v>
      </c>
      <c r="E364" s="1" t="s">
        <v>1106</v>
      </c>
      <c r="F364" s="1" t="s">
        <v>1089</v>
      </c>
      <c r="G364" s="1" t="s">
        <v>1198</v>
      </c>
      <c r="H364" s="1" t="s">
        <v>1124</v>
      </c>
      <c r="I364" s="1" t="s">
        <v>1128</v>
      </c>
      <c r="J364" s="1" t="s">
        <v>1130</v>
      </c>
      <c r="K364" s="2">
        <v>37</v>
      </c>
      <c r="L364" s="2">
        <v>9893</v>
      </c>
      <c r="M364" s="8">
        <v>1.05</v>
      </c>
      <c r="N364" s="9">
        <v>0.95000000000000007</v>
      </c>
      <c r="O364" s="8">
        <v>0.86</v>
      </c>
      <c r="P364" s="9">
        <v>0.51</v>
      </c>
      <c r="Q364" s="8">
        <v>0.36000000000000004</v>
      </c>
      <c r="R364" s="9">
        <v>0.56000000000000005</v>
      </c>
      <c r="S364" s="8">
        <v>0.1148</v>
      </c>
      <c r="T364" s="9">
        <v>0.37</v>
      </c>
      <c r="U364" s="8"/>
      <c r="V364" s="9"/>
      <c r="W364" s="8"/>
      <c r="X364" s="9"/>
      <c r="Y364" s="8"/>
      <c r="Z364" s="9"/>
      <c r="AA364" s="8"/>
      <c r="AB364" s="9"/>
      <c r="AC364" s="8"/>
      <c r="AD364" s="9">
        <v>0.12000000000000001</v>
      </c>
      <c r="AE364" s="8">
        <v>0.25</v>
      </c>
      <c r="AF364" s="9"/>
      <c r="AG364" s="8">
        <v>0.73</v>
      </c>
      <c r="AH364" s="9"/>
      <c r="AI364" s="8">
        <v>0.55000000000000004</v>
      </c>
      <c r="AJ364" s="9"/>
    </row>
    <row r="365" spans="1:36" ht="15" x14ac:dyDescent="0.25">
      <c r="A365" s="1" t="s">
        <v>135</v>
      </c>
      <c r="B365" s="1" t="s">
        <v>136</v>
      </c>
      <c r="C365" s="1" t="str">
        <f t="shared" si="6"/>
        <v>F0043-U0784</v>
      </c>
      <c r="D365" s="1">
        <v>103</v>
      </c>
      <c r="E365" s="1" t="s">
        <v>1106</v>
      </c>
      <c r="F365" s="1" t="s">
        <v>1089</v>
      </c>
      <c r="G365" s="1" t="s">
        <v>1198</v>
      </c>
      <c r="H365" s="1" t="s">
        <v>1124</v>
      </c>
      <c r="I365" s="1" t="s">
        <v>1128</v>
      </c>
      <c r="J365" s="1" t="s">
        <v>1130</v>
      </c>
      <c r="K365" s="2">
        <v>37</v>
      </c>
      <c r="L365" s="2">
        <v>9893</v>
      </c>
      <c r="M365" s="8">
        <v>0.74</v>
      </c>
      <c r="N365" s="9">
        <v>0.67</v>
      </c>
      <c r="O365" s="8">
        <v>1.04</v>
      </c>
      <c r="P365" s="9">
        <v>0.36000000000000004</v>
      </c>
      <c r="Q365" s="8">
        <v>0.26</v>
      </c>
      <c r="R365" s="9">
        <v>0.4</v>
      </c>
      <c r="S365" s="8">
        <v>8.1000000000000003E-2</v>
      </c>
      <c r="T365" s="9">
        <v>0.26</v>
      </c>
      <c r="U365" s="8"/>
      <c r="V365" s="9"/>
      <c r="W365" s="8"/>
      <c r="X365" s="9"/>
      <c r="Y365" s="8"/>
      <c r="Z365" s="9"/>
      <c r="AA365" s="8"/>
      <c r="AB365" s="9"/>
      <c r="AC365" s="8"/>
      <c r="AD365" s="9">
        <v>9.0000000000000011E-2</v>
      </c>
      <c r="AE365" s="8">
        <v>0.17</v>
      </c>
      <c r="AF365" s="9"/>
      <c r="AG365" s="8">
        <v>0.51</v>
      </c>
      <c r="AH365" s="9"/>
      <c r="AI365" s="8">
        <v>0.39</v>
      </c>
      <c r="AJ365" s="9"/>
    </row>
    <row r="366" spans="1:36" ht="15" x14ac:dyDescent="0.25">
      <c r="A366" s="1" t="s">
        <v>137</v>
      </c>
      <c r="B366" s="1" t="s">
        <v>138</v>
      </c>
      <c r="C366" s="1" t="str">
        <f t="shared" si="6"/>
        <v>F0056-U0581</v>
      </c>
      <c r="D366" s="1">
        <v>81</v>
      </c>
      <c r="E366" s="1" t="s">
        <v>1106</v>
      </c>
      <c r="F366" s="1" t="s">
        <v>1089</v>
      </c>
      <c r="G366" s="1" t="s">
        <v>1198</v>
      </c>
      <c r="H366" s="1" t="s">
        <v>1124</v>
      </c>
      <c r="I366" s="1" t="s">
        <v>1128</v>
      </c>
      <c r="J366" s="1" t="s">
        <v>1130</v>
      </c>
      <c r="K366" s="2">
        <v>37</v>
      </c>
      <c r="L366" s="2">
        <v>9893</v>
      </c>
      <c r="M366" s="8">
        <v>2.8800000000000003</v>
      </c>
      <c r="N366" s="9">
        <v>2.98</v>
      </c>
      <c r="O366" s="8">
        <v>2.5700000000000003</v>
      </c>
      <c r="P366" s="9">
        <v>1.78</v>
      </c>
      <c r="Q366" s="8">
        <v>1.6700000000000002</v>
      </c>
      <c r="R366" s="9">
        <v>0.31</v>
      </c>
      <c r="S366" s="8">
        <v>6.3700000000000007E-2</v>
      </c>
      <c r="T366" s="9">
        <v>1.1500000000000001</v>
      </c>
      <c r="U366" s="8"/>
      <c r="V366" s="9"/>
      <c r="W366" s="8"/>
      <c r="X366" s="9"/>
      <c r="Y366" s="8"/>
      <c r="Z366" s="9"/>
      <c r="AA366" s="8"/>
      <c r="AB366" s="9"/>
      <c r="AC366" s="8"/>
      <c r="AD366" s="9">
        <v>7.0000000000000007E-2</v>
      </c>
      <c r="AE366" s="8">
        <v>0.83000000000000007</v>
      </c>
      <c r="AF366" s="9"/>
      <c r="AG366" s="8">
        <v>2.16</v>
      </c>
      <c r="AH366" s="9"/>
      <c r="AI366" s="8">
        <v>2.7800000000000002</v>
      </c>
      <c r="AJ366" s="9"/>
    </row>
    <row r="367" spans="1:36" ht="15" x14ac:dyDescent="0.25">
      <c r="A367" s="1" t="s">
        <v>139</v>
      </c>
      <c r="B367" s="1" t="s">
        <v>140</v>
      </c>
      <c r="C367" s="1" t="str">
        <f t="shared" si="6"/>
        <v>F0049-U0577</v>
      </c>
      <c r="D367" s="1">
        <v>90</v>
      </c>
      <c r="E367" s="1" t="s">
        <v>1106</v>
      </c>
      <c r="F367" s="1" t="s">
        <v>1089</v>
      </c>
      <c r="G367" s="1" t="s">
        <v>1198</v>
      </c>
      <c r="H367" s="1" t="s">
        <v>1124</v>
      </c>
      <c r="I367" s="1" t="s">
        <v>1128</v>
      </c>
      <c r="J367" s="1" t="s">
        <v>1130</v>
      </c>
      <c r="K367" s="2">
        <v>37</v>
      </c>
      <c r="L367" s="2">
        <v>9893</v>
      </c>
      <c r="M367" s="8">
        <v>4.09</v>
      </c>
      <c r="N367" s="9">
        <v>4.3500000000000005</v>
      </c>
      <c r="O367" s="8">
        <v>4.03</v>
      </c>
      <c r="P367" s="9">
        <v>2.93</v>
      </c>
      <c r="Q367" s="8">
        <v>2.73</v>
      </c>
      <c r="R367" s="9">
        <v>2.56</v>
      </c>
      <c r="S367" s="8">
        <v>2.48</v>
      </c>
      <c r="T367" s="9">
        <v>1.28</v>
      </c>
      <c r="U367" s="8"/>
      <c r="V367" s="9"/>
      <c r="W367" s="8"/>
      <c r="X367" s="9"/>
      <c r="Y367" s="8"/>
      <c r="Z367" s="9"/>
      <c r="AA367" s="8"/>
      <c r="AB367" s="9"/>
      <c r="AC367" s="8"/>
      <c r="AD367" s="9">
        <v>0.51</v>
      </c>
      <c r="AE367" s="8">
        <v>1.01</v>
      </c>
      <c r="AF367" s="9"/>
      <c r="AG367" s="8">
        <v>3.3200000000000003</v>
      </c>
      <c r="AH367" s="9"/>
      <c r="AI367" s="8">
        <v>4.08</v>
      </c>
      <c r="AJ367" s="9"/>
    </row>
    <row r="368" spans="1:36" ht="15" x14ac:dyDescent="0.25">
      <c r="A368" s="1" t="s">
        <v>141</v>
      </c>
      <c r="B368" s="1" t="s">
        <v>142</v>
      </c>
      <c r="C368" s="1" t="str">
        <f t="shared" si="6"/>
        <v>F0060-U0754</v>
      </c>
      <c r="D368" s="1">
        <v>325</v>
      </c>
      <c r="E368" s="1" t="s">
        <v>1106</v>
      </c>
      <c r="F368" s="1" t="s">
        <v>1089</v>
      </c>
      <c r="G368" s="1" t="s">
        <v>1198</v>
      </c>
      <c r="H368" s="1" t="s">
        <v>1124</v>
      </c>
      <c r="I368" s="1" t="s">
        <v>1128</v>
      </c>
      <c r="J368" s="1" t="s">
        <v>1130</v>
      </c>
      <c r="K368" s="2">
        <v>37</v>
      </c>
      <c r="L368" s="2">
        <v>9893</v>
      </c>
      <c r="M368" s="8">
        <v>3.39</v>
      </c>
      <c r="N368" s="9">
        <v>8.8600000000000012</v>
      </c>
      <c r="O368" s="8">
        <v>6.99</v>
      </c>
      <c r="P368" s="9">
        <v>5.2600000000000007</v>
      </c>
      <c r="Q368" s="8">
        <v>4.51</v>
      </c>
      <c r="R368" s="9">
        <v>4.58</v>
      </c>
      <c r="S368" s="8">
        <v>0.25559999999999999</v>
      </c>
      <c r="T368" s="9">
        <v>2.2000000000000002</v>
      </c>
      <c r="U368" s="8"/>
      <c r="V368" s="9"/>
      <c r="W368" s="8"/>
      <c r="X368" s="9"/>
      <c r="Y368" s="8"/>
      <c r="Z368" s="9"/>
      <c r="AA368" s="8"/>
      <c r="AB368" s="9"/>
      <c r="AC368" s="8"/>
      <c r="AD368" s="9">
        <v>1.1700000000000002</v>
      </c>
      <c r="AE368" s="8">
        <v>2.67</v>
      </c>
      <c r="AF368" s="9"/>
      <c r="AG368" s="8">
        <v>5.94</v>
      </c>
      <c r="AH368" s="9"/>
      <c r="AI368" s="8">
        <v>7.9300000000000006</v>
      </c>
      <c r="AJ368" s="9"/>
    </row>
    <row r="369" spans="1:36" ht="15" x14ac:dyDescent="0.25">
      <c r="A369" s="1" t="s">
        <v>143</v>
      </c>
      <c r="B369" s="1" t="s">
        <v>144</v>
      </c>
      <c r="C369" s="1" t="str">
        <f t="shared" si="6"/>
        <v>F0061-U0936</v>
      </c>
      <c r="D369" s="1">
        <v>638</v>
      </c>
      <c r="E369" s="1" t="s">
        <v>1106</v>
      </c>
      <c r="F369" s="1" t="s">
        <v>1089</v>
      </c>
      <c r="G369" s="1" t="s">
        <v>1198</v>
      </c>
      <c r="H369" s="1" t="s">
        <v>1124</v>
      </c>
      <c r="I369" s="1" t="s">
        <v>1128</v>
      </c>
      <c r="J369" s="1" t="s">
        <v>1130</v>
      </c>
      <c r="K369" s="2">
        <v>37</v>
      </c>
      <c r="L369" s="2">
        <v>9893</v>
      </c>
      <c r="M369" s="8">
        <v>15.07</v>
      </c>
      <c r="N369" s="9">
        <v>16.29</v>
      </c>
      <c r="O369" s="8">
        <v>13.950000000000001</v>
      </c>
      <c r="P369" s="9">
        <v>10.24</v>
      </c>
      <c r="Q369" s="8">
        <v>9.8000000000000007</v>
      </c>
      <c r="R369" s="9">
        <v>8.9</v>
      </c>
      <c r="S369" s="8">
        <v>0.50180000000000002</v>
      </c>
      <c r="T369" s="9">
        <v>3.23</v>
      </c>
      <c r="U369" s="8"/>
      <c r="V369" s="9"/>
      <c r="W369" s="8"/>
      <c r="X369" s="9"/>
      <c r="Y369" s="8"/>
      <c r="Z369" s="9"/>
      <c r="AA369" s="8"/>
      <c r="AB369" s="9"/>
      <c r="AC369" s="8"/>
      <c r="AD369" s="9">
        <v>3.5900000000000003</v>
      </c>
      <c r="AE369" s="8">
        <v>4.01</v>
      </c>
      <c r="AF369" s="9"/>
      <c r="AG369" s="8">
        <v>9.7900000000000009</v>
      </c>
      <c r="AH369" s="9"/>
      <c r="AI369" s="8">
        <v>17.07</v>
      </c>
      <c r="AJ369" s="9"/>
    </row>
    <row r="370" spans="1:36" ht="15" x14ac:dyDescent="0.25">
      <c r="A370" s="1" t="s">
        <v>145</v>
      </c>
      <c r="B370" s="1" t="s">
        <v>146</v>
      </c>
      <c r="C370" s="1" t="str">
        <f t="shared" si="6"/>
        <v>F0059-U0582</v>
      </c>
      <c r="D370" s="1">
        <v>125</v>
      </c>
      <c r="E370" s="1" t="s">
        <v>1106</v>
      </c>
      <c r="F370" s="1" t="s">
        <v>1089</v>
      </c>
      <c r="G370" s="1" t="s">
        <v>1198</v>
      </c>
      <c r="H370" s="1" t="s">
        <v>1124</v>
      </c>
      <c r="I370" s="1" t="s">
        <v>1128</v>
      </c>
      <c r="J370" s="1" t="s">
        <v>1130</v>
      </c>
      <c r="K370" s="2">
        <v>37</v>
      </c>
      <c r="L370" s="2">
        <v>9893</v>
      </c>
      <c r="M370" s="8">
        <v>0.9</v>
      </c>
      <c r="N370" s="9">
        <v>2.1100000000000003</v>
      </c>
      <c r="O370" s="8">
        <v>1.99</v>
      </c>
      <c r="P370" s="9">
        <v>1.4000000000000001</v>
      </c>
      <c r="Q370" s="8">
        <v>1.37</v>
      </c>
      <c r="R370" s="9">
        <v>1.57</v>
      </c>
      <c r="S370" s="8">
        <v>9.8299999999999998E-2</v>
      </c>
      <c r="T370" s="9">
        <v>1.78</v>
      </c>
      <c r="U370" s="8"/>
      <c r="V370" s="9"/>
      <c r="W370" s="8"/>
      <c r="X370" s="9"/>
      <c r="Y370" s="8"/>
      <c r="Z370" s="9"/>
      <c r="AA370" s="8"/>
      <c r="AB370" s="9"/>
      <c r="AC370" s="8"/>
      <c r="AD370" s="9">
        <v>0.11</v>
      </c>
      <c r="AE370" s="8">
        <v>1.1400000000000001</v>
      </c>
      <c r="AF370" s="9"/>
      <c r="AG370" s="8">
        <v>2.4900000000000002</v>
      </c>
      <c r="AH370" s="9"/>
      <c r="AI370" s="8">
        <v>1.72</v>
      </c>
      <c r="AJ370" s="9"/>
    </row>
    <row r="371" spans="1:36" ht="15" x14ac:dyDescent="0.25">
      <c r="A371" s="1" t="s">
        <v>147</v>
      </c>
      <c r="B371" s="1" t="s">
        <v>148</v>
      </c>
      <c r="C371" s="1" t="str">
        <f t="shared" si="6"/>
        <v>F0057-U0057</v>
      </c>
      <c r="D371" s="1">
        <v>123</v>
      </c>
      <c r="E371" s="1" t="s">
        <v>1106</v>
      </c>
      <c r="F371" s="1" t="s">
        <v>1089</v>
      </c>
      <c r="G371" s="1" t="s">
        <v>1198</v>
      </c>
      <c r="H371" s="1" t="s">
        <v>1124</v>
      </c>
      <c r="I371" s="1" t="s">
        <v>1128</v>
      </c>
      <c r="J371" s="1" t="s">
        <v>1130</v>
      </c>
      <c r="K371" s="2">
        <v>37</v>
      </c>
      <c r="L371" s="2">
        <v>9893</v>
      </c>
      <c r="M371" s="8">
        <v>2.85</v>
      </c>
      <c r="N371" s="9">
        <v>2.87</v>
      </c>
      <c r="O371" s="8">
        <v>2.6300000000000003</v>
      </c>
      <c r="P371" s="9">
        <v>1.6800000000000002</v>
      </c>
      <c r="Q371" s="8">
        <v>1.49</v>
      </c>
      <c r="R371" s="9">
        <v>1.62</v>
      </c>
      <c r="S371" s="8">
        <v>9.6700000000000008E-2</v>
      </c>
      <c r="T371" s="9">
        <v>0.67</v>
      </c>
      <c r="U371" s="8"/>
      <c r="V371" s="9"/>
      <c r="W371" s="8"/>
      <c r="X371" s="9"/>
      <c r="Y371" s="8"/>
      <c r="Z371" s="9"/>
      <c r="AA371" s="8"/>
      <c r="AB371" s="9"/>
      <c r="AC371" s="8"/>
      <c r="AD371" s="9">
        <v>0.31</v>
      </c>
      <c r="AE371" s="8">
        <v>0.55000000000000004</v>
      </c>
      <c r="AF371" s="9"/>
      <c r="AG371" s="8">
        <v>1.85</v>
      </c>
      <c r="AH371" s="9"/>
      <c r="AI371" s="8">
        <v>3.16</v>
      </c>
      <c r="AJ371" s="9"/>
    </row>
    <row r="372" spans="1:36" ht="15" x14ac:dyDescent="0.25">
      <c r="A372" s="1" t="s">
        <v>149</v>
      </c>
      <c r="B372" s="1" t="s">
        <v>150</v>
      </c>
      <c r="C372" s="1" t="str">
        <f t="shared" si="6"/>
        <v>F0548-U0548</v>
      </c>
      <c r="D372" s="1">
        <v>115</v>
      </c>
      <c r="E372" s="1" t="s">
        <v>1106</v>
      </c>
      <c r="F372" s="1" t="s">
        <v>1089</v>
      </c>
      <c r="G372" s="1" t="s">
        <v>1198</v>
      </c>
      <c r="H372" s="1" t="s">
        <v>1124</v>
      </c>
      <c r="I372" s="1" t="s">
        <v>1128</v>
      </c>
      <c r="J372" s="1" t="s">
        <v>1130</v>
      </c>
      <c r="K372" s="2">
        <v>37</v>
      </c>
      <c r="L372" s="2">
        <v>9893</v>
      </c>
      <c r="M372" s="8">
        <v>1.48</v>
      </c>
      <c r="N372" s="9">
        <v>3.41</v>
      </c>
      <c r="O372" s="8">
        <v>2.74</v>
      </c>
      <c r="P372" s="9">
        <v>2.27</v>
      </c>
      <c r="Q372" s="8">
        <v>2.2800000000000002</v>
      </c>
      <c r="R372" s="9">
        <v>2.42</v>
      </c>
      <c r="S372" s="8"/>
      <c r="T372" s="9">
        <v>0.88</v>
      </c>
      <c r="U372" s="8"/>
      <c r="V372" s="9"/>
      <c r="W372" s="8"/>
      <c r="X372" s="9"/>
      <c r="Y372" s="8"/>
      <c r="Z372" s="9"/>
      <c r="AA372" s="8"/>
      <c r="AB372" s="9"/>
      <c r="AC372" s="8"/>
      <c r="AD372" s="9">
        <v>0.64</v>
      </c>
      <c r="AE372" s="8">
        <v>0.69000000000000006</v>
      </c>
      <c r="AF372" s="9"/>
      <c r="AG372" s="8">
        <v>2.74</v>
      </c>
      <c r="AH372" s="9"/>
      <c r="AI372" s="8">
        <v>3.25</v>
      </c>
      <c r="AJ372" s="9"/>
    </row>
    <row r="373" spans="1:36" ht="15" x14ac:dyDescent="0.25">
      <c r="A373" s="1" t="s">
        <v>151</v>
      </c>
      <c r="B373" s="1" t="s">
        <v>152</v>
      </c>
      <c r="C373" s="1" t="str">
        <f t="shared" si="6"/>
        <v>F0545-U0744</v>
      </c>
      <c r="D373" s="1">
        <v>115</v>
      </c>
      <c r="E373" s="1" t="s">
        <v>1106</v>
      </c>
      <c r="F373" s="1" t="s">
        <v>1089</v>
      </c>
      <c r="G373" s="1" t="s">
        <v>1198</v>
      </c>
      <c r="H373" s="1" t="s">
        <v>1124</v>
      </c>
      <c r="I373" s="1" t="s">
        <v>1128</v>
      </c>
      <c r="J373" s="1" t="s">
        <v>1130</v>
      </c>
      <c r="K373" s="2">
        <v>37</v>
      </c>
      <c r="L373" s="2">
        <v>9893</v>
      </c>
      <c r="M373" s="8">
        <v>1.46</v>
      </c>
      <c r="N373" s="9">
        <v>1.54</v>
      </c>
      <c r="O373" s="8">
        <v>1.26</v>
      </c>
      <c r="P373" s="9">
        <v>0.62</v>
      </c>
      <c r="Q373" s="8">
        <v>0.63</v>
      </c>
      <c r="R373" s="9">
        <v>0.58000000000000007</v>
      </c>
      <c r="S373" s="8"/>
      <c r="T373" s="9">
        <v>0.37</v>
      </c>
      <c r="U373" s="8"/>
      <c r="V373" s="9"/>
      <c r="W373" s="8"/>
      <c r="X373" s="9"/>
      <c r="Y373" s="8"/>
      <c r="Z373" s="9"/>
      <c r="AA373" s="8"/>
      <c r="AB373" s="9"/>
      <c r="AC373" s="8"/>
      <c r="AD373" s="9">
        <v>0.1</v>
      </c>
      <c r="AE373" s="8">
        <v>0.3</v>
      </c>
      <c r="AF373" s="9"/>
      <c r="AG373" s="8">
        <v>1.1300000000000001</v>
      </c>
      <c r="AH373" s="9"/>
      <c r="AI373" s="8">
        <v>1.4500000000000002</v>
      </c>
      <c r="AJ373" s="9"/>
    </row>
    <row r="374" spans="1:36" ht="15" x14ac:dyDescent="0.25">
      <c r="A374" s="1" t="s">
        <v>153</v>
      </c>
      <c r="B374" s="1" t="s">
        <v>154</v>
      </c>
      <c r="C374" s="1" t="str">
        <f t="shared" si="6"/>
        <v>F0546-U0546</v>
      </c>
      <c r="D374" s="1">
        <v>123</v>
      </c>
      <c r="E374" s="1" t="s">
        <v>1106</v>
      </c>
      <c r="F374" s="1" t="s">
        <v>1089</v>
      </c>
      <c r="G374" s="1" t="s">
        <v>1198</v>
      </c>
      <c r="H374" s="1" t="s">
        <v>1124</v>
      </c>
      <c r="I374" s="1" t="s">
        <v>1128</v>
      </c>
      <c r="J374" s="1" t="s">
        <v>1130</v>
      </c>
      <c r="K374" s="2">
        <v>37</v>
      </c>
      <c r="L374" s="2">
        <v>9893</v>
      </c>
      <c r="M374" s="8">
        <v>3.33</v>
      </c>
      <c r="N374" s="9">
        <v>3.0900000000000003</v>
      </c>
      <c r="O374" s="8">
        <v>2.79</v>
      </c>
      <c r="P374" s="9">
        <v>1.75</v>
      </c>
      <c r="Q374" s="8">
        <v>1.86</v>
      </c>
      <c r="R374" s="9">
        <v>1.3</v>
      </c>
      <c r="S374" s="8"/>
      <c r="T374" s="9">
        <v>0.31</v>
      </c>
      <c r="U374" s="8"/>
      <c r="V374" s="9"/>
      <c r="W374" s="8"/>
      <c r="X374" s="9"/>
      <c r="Y374" s="8"/>
      <c r="Z374" s="9"/>
      <c r="AA374" s="8"/>
      <c r="AB374" s="9"/>
      <c r="AC374" s="8"/>
      <c r="AD374" s="9">
        <v>0.69000000000000006</v>
      </c>
      <c r="AE374" s="8">
        <v>0.82000000000000006</v>
      </c>
      <c r="AF374" s="9"/>
      <c r="AG374" s="8">
        <v>2.4</v>
      </c>
      <c r="AH374" s="9"/>
      <c r="AI374" s="8">
        <v>2.8800000000000003</v>
      </c>
      <c r="AJ374" s="9"/>
    </row>
    <row r="375" spans="1:36" ht="15" x14ac:dyDescent="0.25">
      <c r="A375" s="1" t="s">
        <v>155</v>
      </c>
      <c r="B375" s="1" t="s">
        <v>156</v>
      </c>
      <c r="C375" s="1" t="str">
        <f t="shared" si="6"/>
        <v>F0062-U0840</v>
      </c>
      <c r="D375" s="1">
        <v>166</v>
      </c>
      <c r="E375" s="1" t="s">
        <v>1106</v>
      </c>
      <c r="F375" s="1" t="s">
        <v>1089</v>
      </c>
      <c r="G375" s="1" t="s">
        <v>1198</v>
      </c>
      <c r="H375" s="1" t="s">
        <v>1124</v>
      </c>
      <c r="I375" s="1" t="s">
        <v>1128</v>
      </c>
      <c r="J375" s="1" t="s">
        <v>1130</v>
      </c>
      <c r="K375" s="2">
        <v>37</v>
      </c>
      <c r="L375" s="2">
        <v>9893</v>
      </c>
      <c r="M375" s="8">
        <v>4.29</v>
      </c>
      <c r="N375" s="9">
        <v>4.6900000000000004</v>
      </c>
      <c r="O375" s="8">
        <v>4.17</v>
      </c>
      <c r="P375" s="9">
        <v>2.64</v>
      </c>
      <c r="Q375" s="8">
        <v>1.85</v>
      </c>
      <c r="R375" s="9">
        <v>2.15</v>
      </c>
      <c r="S375" s="8">
        <v>0.1305</v>
      </c>
      <c r="T375" s="9">
        <v>0.78</v>
      </c>
      <c r="U375" s="8"/>
      <c r="V375" s="9"/>
      <c r="W375" s="8"/>
      <c r="X375" s="9"/>
      <c r="Y375" s="8"/>
      <c r="Z375" s="9"/>
      <c r="AA375" s="8"/>
      <c r="AB375" s="9"/>
      <c r="AC375" s="8"/>
      <c r="AD375" s="9">
        <v>0.14000000000000001</v>
      </c>
      <c r="AE375" s="8">
        <v>1.24</v>
      </c>
      <c r="AF375" s="9"/>
      <c r="AG375" s="8">
        <v>3.1</v>
      </c>
      <c r="AH375" s="9"/>
      <c r="AI375" s="8">
        <v>3.3800000000000003</v>
      </c>
      <c r="AJ375" s="9"/>
    </row>
    <row r="376" spans="1:36" ht="15" x14ac:dyDescent="0.25">
      <c r="A376" s="1" t="s">
        <v>157</v>
      </c>
      <c r="B376" s="1" t="s">
        <v>158</v>
      </c>
      <c r="C376" s="1" t="str">
        <f t="shared" si="6"/>
        <v>F0063-U1019</v>
      </c>
      <c r="D376" s="1">
        <v>130</v>
      </c>
      <c r="E376" s="1" t="s">
        <v>1106</v>
      </c>
      <c r="F376" s="1" t="s">
        <v>1089</v>
      </c>
      <c r="G376" s="1" t="s">
        <v>1198</v>
      </c>
      <c r="H376" s="1" t="s">
        <v>1124</v>
      </c>
      <c r="I376" s="1" t="s">
        <v>1128</v>
      </c>
      <c r="J376" s="1" t="s">
        <v>1130</v>
      </c>
      <c r="K376" s="2">
        <v>37</v>
      </c>
      <c r="L376" s="2">
        <v>9893</v>
      </c>
      <c r="M376" s="8">
        <v>0.94000000000000006</v>
      </c>
      <c r="N376" s="9">
        <v>0.84000000000000008</v>
      </c>
      <c r="O376" s="8">
        <v>0.76</v>
      </c>
      <c r="P376" s="9">
        <v>0.45</v>
      </c>
      <c r="Q376" s="8">
        <v>0.32</v>
      </c>
      <c r="R376" s="9">
        <v>0.5</v>
      </c>
      <c r="S376" s="8">
        <v>0.1022</v>
      </c>
      <c r="T376" s="9">
        <v>0.33</v>
      </c>
      <c r="U376" s="8"/>
      <c r="V376" s="9"/>
      <c r="W376" s="8"/>
      <c r="X376" s="9"/>
      <c r="Y376" s="8"/>
      <c r="Z376" s="9"/>
      <c r="AA376" s="8"/>
      <c r="AB376" s="9"/>
      <c r="AC376" s="8"/>
      <c r="AD376" s="9">
        <v>0.11</v>
      </c>
      <c r="AE376" s="8">
        <v>0.22</v>
      </c>
      <c r="AF376" s="9"/>
      <c r="AG376" s="8">
        <v>0.65</v>
      </c>
      <c r="AH376" s="9"/>
      <c r="AI376" s="8">
        <v>0.49000000000000005</v>
      </c>
      <c r="AJ376" s="9"/>
    </row>
    <row r="377" spans="1:36" ht="15" x14ac:dyDescent="0.25">
      <c r="A377" s="1" t="s">
        <v>159</v>
      </c>
      <c r="B377" s="1" t="s">
        <v>160</v>
      </c>
      <c r="C377" s="1" t="str">
        <f t="shared" si="6"/>
        <v>F0064-U0064</v>
      </c>
      <c r="D377" s="1">
        <v>96</v>
      </c>
      <c r="E377" s="1" t="s">
        <v>1106</v>
      </c>
      <c r="F377" s="1" t="s">
        <v>1089</v>
      </c>
      <c r="G377" s="1" t="s">
        <v>1198</v>
      </c>
      <c r="H377" s="1" t="s">
        <v>1124</v>
      </c>
      <c r="I377" s="1" t="s">
        <v>1128</v>
      </c>
      <c r="J377" s="1" t="s">
        <v>1130</v>
      </c>
      <c r="K377" s="2">
        <v>37</v>
      </c>
      <c r="L377" s="2">
        <v>9893</v>
      </c>
      <c r="M377" s="8">
        <v>3.27</v>
      </c>
      <c r="N377" s="9">
        <v>3.0100000000000002</v>
      </c>
      <c r="O377" s="8">
        <v>2.9000000000000004</v>
      </c>
      <c r="P377" s="9">
        <v>1.81</v>
      </c>
      <c r="Q377" s="8">
        <v>1.79</v>
      </c>
      <c r="R377" s="9">
        <v>1.52</v>
      </c>
      <c r="S377" s="8">
        <v>7.5499999999999998E-2</v>
      </c>
      <c r="T377" s="9">
        <v>0.68</v>
      </c>
      <c r="U377" s="8"/>
      <c r="V377" s="9"/>
      <c r="W377" s="8"/>
      <c r="X377" s="9"/>
      <c r="Y377" s="8"/>
      <c r="Z377" s="9"/>
      <c r="AA377" s="8"/>
      <c r="AB377" s="9"/>
      <c r="AC377" s="8"/>
      <c r="AD377" s="9">
        <v>0.1</v>
      </c>
      <c r="AE377" s="8">
        <v>0.9</v>
      </c>
      <c r="AF377" s="9"/>
      <c r="AG377" s="8">
        <v>2.1100000000000003</v>
      </c>
      <c r="AH377" s="9"/>
      <c r="AI377" s="8">
        <v>2.8600000000000003</v>
      </c>
      <c r="AJ377" s="9"/>
    </row>
    <row r="378" spans="1:36" ht="15" x14ac:dyDescent="0.25">
      <c r="A378" s="1" t="s">
        <v>161</v>
      </c>
      <c r="B378" s="1" t="s">
        <v>162</v>
      </c>
      <c r="C378" s="1" t="str">
        <f t="shared" si="6"/>
        <v>F0547-U0685</v>
      </c>
      <c r="D378" s="1">
        <v>179</v>
      </c>
      <c r="E378" s="1" t="s">
        <v>1106</v>
      </c>
      <c r="F378" s="1" t="s">
        <v>1089</v>
      </c>
      <c r="G378" s="1" t="s">
        <v>1198</v>
      </c>
      <c r="H378" s="1" t="s">
        <v>1124</v>
      </c>
      <c r="I378" s="1" t="s">
        <v>1128</v>
      </c>
      <c r="J378" s="1" t="s">
        <v>1130</v>
      </c>
      <c r="K378" s="2">
        <v>37</v>
      </c>
      <c r="L378" s="2">
        <v>9893</v>
      </c>
      <c r="M378" s="8">
        <v>3.75</v>
      </c>
      <c r="N378" s="9">
        <v>2.62</v>
      </c>
      <c r="O378" s="8">
        <v>2.52</v>
      </c>
      <c r="P378" s="9">
        <v>2.35</v>
      </c>
      <c r="Q378" s="8">
        <v>0.85000000000000009</v>
      </c>
      <c r="R378" s="9">
        <v>2.42</v>
      </c>
      <c r="S378" s="8"/>
      <c r="T378" s="9">
        <v>0.81</v>
      </c>
      <c r="U378" s="8"/>
      <c r="V378" s="9"/>
      <c r="W378" s="8"/>
      <c r="X378" s="9"/>
      <c r="Y378" s="8"/>
      <c r="Z378" s="9"/>
      <c r="AA378" s="8"/>
      <c r="AB378" s="9"/>
      <c r="AC378" s="8"/>
      <c r="AD378" s="9">
        <v>0.15</v>
      </c>
      <c r="AE378" s="8">
        <v>0.3</v>
      </c>
      <c r="AF378" s="9"/>
      <c r="AG378" s="8">
        <v>5.07</v>
      </c>
      <c r="AH378" s="9"/>
      <c r="AI378" s="8">
        <v>3.23</v>
      </c>
      <c r="AJ378" s="9"/>
    </row>
    <row r="379" spans="1:36" ht="15" x14ac:dyDescent="0.25">
      <c r="A379" s="1" t="s">
        <v>163</v>
      </c>
      <c r="B379" s="1" t="s">
        <v>164</v>
      </c>
      <c r="C379" s="1" t="str">
        <f t="shared" si="6"/>
        <v>F0065-U0065</v>
      </c>
      <c r="D379" s="1">
        <v>197</v>
      </c>
      <c r="E379" s="1" t="s">
        <v>1106</v>
      </c>
      <c r="F379" s="1" t="s">
        <v>1089</v>
      </c>
      <c r="G379" s="1" t="s">
        <v>1198</v>
      </c>
      <c r="H379" s="1" t="s">
        <v>1124</v>
      </c>
      <c r="I379" s="1" t="s">
        <v>1128</v>
      </c>
      <c r="J379" s="1" t="s">
        <v>1130</v>
      </c>
      <c r="K379" s="2">
        <v>37</v>
      </c>
      <c r="L379" s="2">
        <v>9893</v>
      </c>
      <c r="M379" s="8">
        <v>2.0100000000000002</v>
      </c>
      <c r="N379" s="9">
        <v>4.3</v>
      </c>
      <c r="O379" s="8">
        <v>2.74</v>
      </c>
      <c r="P379" s="9">
        <v>2.7800000000000002</v>
      </c>
      <c r="Q379" s="8">
        <v>1.77</v>
      </c>
      <c r="R379" s="9">
        <v>2.2800000000000002</v>
      </c>
      <c r="S379" s="8">
        <v>0.15490000000000001</v>
      </c>
      <c r="T379" s="9">
        <v>1.57</v>
      </c>
      <c r="U379" s="8"/>
      <c r="V379" s="9"/>
      <c r="W379" s="8"/>
      <c r="X379" s="9"/>
      <c r="Y379" s="8"/>
      <c r="Z379" s="9"/>
      <c r="AA379" s="8"/>
      <c r="AB379" s="9"/>
      <c r="AC379" s="8"/>
      <c r="AD379" s="9">
        <v>0.17</v>
      </c>
      <c r="AE379" s="8">
        <v>0.58000000000000007</v>
      </c>
      <c r="AF379" s="9"/>
      <c r="AG379" s="8">
        <v>2.96</v>
      </c>
      <c r="AH379" s="9"/>
      <c r="AI379" s="8">
        <v>3.08</v>
      </c>
      <c r="AJ379" s="9"/>
    </row>
    <row r="380" spans="1:36" ht="15" x14ac:dyDescent="0.25">
      <c r="A380" s="1" t="s">
        <v>165</v>
      </c>
      <c r="B380" s="1" t="s">
        <v>166</v>
      </c>
      <c r="C380" s="1" t="str">
        <f t="shared" si="6"/>
        <v>F0066-U0795</v>
      </c>
      <c r="D380" s="1">
        <v>160</v>
      </c>
      <c r="E380" s="1" t="s">
        <v>1106</v>
      </c>
      <c r="F380" s="1" t="s">
        <v>1089</v>
      </c>
      <c r="G380" s="1" t="s">
        <v>1198</v>
      </c>
      <c r="H380" s="1" t="s">
        <v>1124</v>
      </c>
      <c r="I380" s="1" t="s">
        <v>1128</v>
      </c>
      <c r="J380" s="1" t="s">
        <v>1130</v>
      </c>
      <c r="K380" s="2">
        <v>37</v>
      </c>
      <c r="L380" s="2">
        <v>9893</v>
      </c>
      <c r="M380" s="8">
        <v>3.83</v>
      </c>
      <c r="N380" s="9">
        <v>4.67</v>
      </c>
      <c r="O380" s="8">
        <v>4.13</v>
      </c>
      <c r="P380" s="9">
        <v>4.5</v>
      </c>
      <c r="Q380" s="8">
        <v>2.52</v>
      </c>
      <c r="R380" s="9">
        <v>2.87</v>
      </c>
      <c r="S380" s="8">
        <v>0.1258</v>
      </c>
      <c r="T380" s="9">
        <v>2.2800000000000002</v>
      </c>
      <c r="U380" s="8"/>
      <c r="V380" s="9"/>
      <c r="W380" s="8"/>
      <c r="X380" s="9"/>
      <c r="Y380" s="8"/>
      <c r="Z380" s="9"/>
      <c r="AA380" s="8"/>
      <c r="AB380" s="9"/>
      <c r="AC380" s="8"/>
      <c r="AD380" s="9">
        <v>0.14000000000000001</v>
      </c>
      <c r="AE380" s="8">
        <v>1.74</v>
      </c>
      <c r="AF380" s="9"/>
      <c r="AG380" s="8">
        <v>2.4500000000000002</v>
      </c>
      <c r="AH380" s="9"/>
      <c r="AI380" s="8">
        <v>0.6</v>
      </c>
      <c r="AJ380" s="9"/>
    </row>
    <row r="381" spans="1:36" ht="15" x14ac:dyDescent="0.25">
      <c r="A381" s="1" t="s">
        <v>167</v>
      </c>
      <c r="B381" s="1" t="s">
        <v>168</v>
      </c>
      <c r="C381" s="1" t="str">
        <f t="shared" si="6"/>
        <v>F0067-U0913</v>
      </c>
      <c r="D381" s="1">
        <v>166</v>
      </c>
      <c r="E381" s="1" t="s">
        <v>1106</v>
      </c>
      <c r="F381" s="1" t="s">
        <v>1089</v>
      </c>
      <c r="G381" s="1" t="s">
        <v>1198</v>
      </c>
      <c r="H381" s="1" t="s">
        <v>1124</v>
      </c>
      <c r="I381" s="1" t="s">
        <v>1128</v>
      </c>
      <c r="J381" s="1" t="s">
        <v>1130</v>
      </c>
      <c r="K381" s="2">
        <v>37</v>
      </c>
      <c r="L381" s="2">
        <v>9893</v>
      </c>
      <c r="M381" s="8">
        <v>2.77</v>
      </c>
      <c r="N381" s="9">
        <v>1.9700000000000002</v>
      </c>
      <c r="O381" s="8">
        <v>2.4</v>
      </c>
      <c r="P381" s="9">
        <v>2.3400000000000003</v>
      </c>
      <c r="Q381" s="8">
        <v>5.03</v>
      </c>
      <c r="R381" s="9">
        <v>1.23</v>
      </c>
      <c r="S381" s="8">
        <v>1.03</v>
      </c>
      <c r="T381" s="9">
        <v>0.86</v>
      </c>
      <c r="U381" s="8"/>
      <c r="V381" s="9"/>
      <c r="W381" s="8"/>
      <c r="X381" s="9"/>
      <c r="Y381" s="8"/>
      <c r="Z381" s="9"/>
      <c r="AA381" s="8"/>
      <c r="AB381" s="9"/>
      <c r="AC381" s="8"/>
      <c r="AD381" s="9">
        <v>0.14000000000000001</v>
      </c>
      <c r="AE381" s="8">
        <v>0.4</v>
      </c>
      <c r="AF381" s="9"/>
      <c r="AG381" s="8">
        <v>1.4000000000000001</v>
      </c>
      <c r="AH381" s="9"/>
      <c r="AI381" s="8">
        <v>1.58</v>
      </c>
      <c r="AJ381" s="9"/>
    </row>
    <row r="382" spans="1:36" ht="15" x14ac:dyDescent="0.25">
      <c r="A382" s="1" t="s">
        <v>28</v>
      </c>
      <c r="B382" s="1" t="s">
        <v>29</v>
      </c>
      <c r="C382" s="1" t="str">
        <f t="shared" si="6"/>
        <v>F0124-U1049</v>
      </c>
      <c r="D382" s="1">
        <v>280</v>
      </c>
      <c r="E382" s="1" t="s">
        <v>1106</v>
      </c>
      <c r="F382" s="1" t="s">
        <v>1107</v>
      </c>
      <c r="G382" s="1" t="s">
        <v>1198</v>
      </c>
      <c r="H382" s="1" t="s">
        <v>1122</v>
      </c>
      <c r="I382" s="1" t="s">
        <v>1126</v>
      </c>
      <c r="J382" s="1" t="s">
        <v>1130</v>
      </c>
      <c r="K382" s="2">
        <v>32</v>
      </c>
      <c r="L382" s="2">
        <v>4561</v>
      </c>
      <c r="M382" s="8">
        <v>5.13</v>
      </c>
      <c r="N382" s="9">
        <v>5.13</v>
      </c>
      <c r="O382" s="8">
        <v>5.13</v>
      </c>
      <c r="P382" s="9">
        <v>5.13</v>
      </c>
      <c r="Q382" s="8">
        <v>5.13</v>
      </c>
      <c r="R382" s="9">
        <v>5.13</v>
      </c>
      <c r="S382" s="8">
        <v>5.13</v>
      </c>
      <c r="T382" s="9">
        <v>5.13</v>
      </c>
      <c r="U382" s="8">
        <v>5.13</v>
      </c>
      <c r="V382" s="9">
        <v>5.13</v>
      </c>
      <c r="W382" s="8">
        <v>5.13</v>
      </c>
      <c r="X382" s="9">
        <v>5.13</v>
      </c>
      <c r="Y382" s="8">
        <v>5.13</v>
      </c>
      <c r="Z382" s="9">
        <v>5.13</v>
      </c>
      <c r="AA382" s="8">
        <v>5.13</v>
      </c>
      <c r="AB382" s="9">
        <v>5.13</v>
      </c>
      <c r="AC382" s="8">
        <v>5.13</v>
      </c>
      <c r="AD382" s="9">
        <v>5.13</v>
      </c>
      <c r="AE382" s="8">
        <v>5.13</v>
      </c>
      <c r="AF382" s="9"/>
      <c r="AG382" s="8">
        <v>5.13</v>
      </c>
      <c r="AH382" s="9"/>
      <c r="AI382" s="8">
        <v>24.98</v>
      </c>
      <c r="AJ382" s="9"/>
    </row>
    <row r="383" spans="1:36" ht="15" x14ac:dyDescent="0.25">
      <c r="A383" s="1" t="s">
        <v>30</v>
      </c>
      <c r="B383" s="1" t="s">
        <v>31</v>
      </c>
      <c r="C383" s="1" t="str">
        <f t="shared" si="6"/>
        <v>F0126-U0554</v>
      </c>
      <c r="D383" s="1">
        <v>87</v>
      </c>
      <c r="E383" s="1" t="s">
        <v>1106</v>
      </c>
      <c r="F383" s="1" t="s">
        <v>1107</v>
      </c>
      <c r="G383" s="1" t="s">
        <v>1198</v>
      </c>
      <c r="H383" s="1" t="s">
        <v>1122</v>
      </c>
      <c r="I383" s="1" t="s">
        <v>1126</v>
      </c>
      <c r="J383" s="1" t="s">
        <v>1130</v>
      </c>
      <c r="K383" s="2">
        <v>32</v>
      </c>
      <c r="L383" s="2">
        <v>4561</v>
      </c>
      <c r="M383" s="8">
        <v>1.59</v>
      </c>
      <c r="N383" s="9">
        <v>1.59</v>
      </c>
      <c r="O383" s="8">
        <v>1.59</v>
      </c>
      <c r="P383" s="9">
        <v>1.59</v>
      </c>
      <c r="Q383" s="8">
        <v>1.59</v>
      </c>
      <c r="R383" s="9">
        <v>1.59</v>
      </c>
      <c r="S383" s="8">
        <v>1.59</v>
      </c>
      <c r="T383" s="9">
        <v>1.59</v>
      </c>
      <c r="U383" s="8">
        <v>1.59</v>
      </c>
      <c r="V383" s="9">
        <v>1.59</v>
      </c>
      <c r="W383" s="8">
        <v>1.59</v>
      </c>
      <c r="X383" s="9">
        <v>1.59</v>
      </c>
      <c r="Y383" s="8">
        <v>1.59</v>
      </c>
      <c r="Z383" s="9">
        <v>1.59</v>
      </c>
      <c r="AA383" s="8">
        <v>1.59</v>
      </c>
      <c r="AB383" s="9">
        <v>1.59</v>
      </c>
      <c r="AC383" s="8">
        <v>1.59</v>
      </c>
      <c r="AD383" s="9">
        <v>1.59</v>
      </c>
      <c r="AE383" s="8">
        <v>1.59</v>
      </c>
      <c r="AF383" s="9"/>
      <c r="AG383" s="8">
        <v>1.59</v>
      </c>
      <c r="AH383" s="9"/>
      <c r="AI383" s="8">
        <v>16.310000000000002</v>
      </c>
      <c r="AJ383" s="9"/>
    </row>
    <row r="384" spans="1:36" ht="15" x14ac:dyDescent="0.25">
      <c r="A384" s="1" t="s">
        <v>32</v>
      </c>
      <c r="B384" s="1" t="s">
        <v>33</v>
      </c>
      <c r="C384" s="1" t="str">
        <f t="shared" si="6"/>
        <v>F0127-U0900</v>
      </c>
      <c r="D384" s="1">
        <v>164</v>
      </c>
      <c r="E384" s="1" t="s">
        <v>1106</v>
      </c>
      <c r="F384" s="1" t="s">
        <v>1107</v>
      </c>
      <c r="G384" s="1" t="s">
        <v>1198</v>
      </c>
      <c r="H384" s="1" t="s">
        <v>1122</v>
      </c>
      <c r="I384" s="1" t="s">
        <v>1126</v>
      </c>
      <c r="J384" s="1" t="s">
        <v>1130</v>
      </c>
      <c r="K384" s="2">
        <v>32</v>
      </c>
      <c r="L384" s="2">
        <v>4561</v>
      </c>
      <c r="M384" s="8">
        <v>3.0100000000000002</v>
      </c>
      <c r="N384" s="9">
        <v>3.0100000000000002</v>
      </c>
      <c r="O384" s="8">
        <v>3.0100000000000002</v>
      </c>
      <c r="P384" s="9">
        <v>3.0100000000000002</v>
      </c>
      <c r="Q384" s="8">
        <v>3.0100000000000002</v>
      </c>
      <c r="R384" s="9">
        <v>3.0100000000000002</v>
      </c>
      <c r="S384" s="8">
        <v>3.0100000000000002</v>
      </c>
      <c r="T384" s="9">
        <v>3.0100000000000002</v>
      </c>
      <c r="U384" s="8">
        <v>3.0100000000000002</v>
      </c>
      <c r="V384" s="9">
        <v>3.0100000000000002</v>
      </c>
      <c r="W384" s="8">
        <v>3.0100000000000002</v>
      </c>
      <c r="X384" s="9">
        <v>3.0100000000000002</v>
      </c>
      <c r="Y384" s="8">
        <v>3.0100000000000002</v>
      </c>
      <c r="Z384" s="9">
        <v>3.0100000000000002</v>
      </c>
      <c r="AA384" s="8">
        <v>3.0100000000000002</v>
      </c>
      <c r="AB384" s="9">
        <v>3.0100000000000002</v>
      </c>
      <c r="AC384" s="8">
        <v>3.0100000000000002</v>
      </c>
      <c r="AD384" s="9">
        <v>3.0100000000000002</v>
      </c>
      <c r="AE384" s="8">
        <v>3.0100000000000002</v>
      </c>
      <c r="AF384" s="9"/>
      <c r="AG384" s="8">
        <v>3.0100000000000002</v>
      </c>
      <c r="AH384" s="9"/>
      <c r="AI384" s="8">
        <v>8.1100000000000012</v>
      </c>
      <c r="AJ384" s="9"/>
    </row>
    <row r="385" spans="1:36" ht="15" x14ac:dyDescent="0.25">
      <c r="A385" s="1" t="s">
        <v>34</v>
      </c>
      <c r="B385" s="1" t="s">
        <v>35</v>
      </c>
      <c r="C385" s="1" t="str">
        <f t="shared" si="6"/>
        <v>F0128-U0128</v>
      </c>
      <c r="D385" s="1">
        <v>149</v>
      </c>
      <c r="E385" s="1" t="s">
        <v>1106</v>
      </c>
      <c r="F385" s="1" t="s">
        <v>1107</v>
      </c>
      <c r="G385" s="1" t="s">
        <v>1198</v>
      </c>
      <c r="H385" s="1" t="s">
        <v>1122</v>
      </c>
      <c r="I385" s="1" t="s">
        <v>1126</v>
      </c>
      <c r="J385" s="1" t="s">
        <v>1130</v>
      </c>
      <c r="K385" s="2">
        <v>32</v>
      </c>
      <c r="L385" s="2">
        <v>4561</v>
      </c>
      <c r="M385" s="8">
        <v>2.73</v>
      </c>
      <c r="N385" s="9">
        <v>2.73</v>
      </c>
      <c r="O385" s="8">
        <v>2.73</v>
      </c>
      <c r="P385" s="9">
        <v>2.73</v>
      </c>
      <c r="Q385" s="8">
        <v>2.73</v>
      </c>
      <c r="R385" s="9">
        <v>2.73</v>
      </c>
      <c r="S385" s="8">
        <v>2.73</v>
      </c>
      <c r="T385" s="9">
        <v>2.73</v>
      </c>
      <c r="U385" s="8">
        <v>2.73</v>
      </c>
      <c r="V385" s="9">
        <v>2.73</v>
      </c>
      <c r="W385" s="8">
        <v>2.73</v>
      </c>
      <c r="X385" s="9">
        <v>2.73</v>
      </c>
      <c r="Y385" s="8">
        <v>2.73</v>
      </c>
      <c r="Z385" s="9">
        <v>2.73</v>
      </c>
      <c r="AA385" s="8">
        <v>2.73</v>
      </c>
      <c r="AB385" s="9">
        <v>2.73</v>
      </c>
      <c r="AC385" s="8">
        <v>2.73</v>
      </c>
      <c r="AD385" s="9">
        <v>2.73</v>
      </c>
      <c r="AE385" s="8">
        <v>2.73</v>
      </c>
      <c r="AF385" s="9"/>
      <c r="AG385" s="8">
        <v>2.73</v>
      </c>
      <c r="AH385" s="9"/>
      <c r="AI385" s="8">
        <v>12.47</v>
      </c>
      <c r="AJ385" s="9"/>
    </row>
    <row r="386" spans="1:36" ht="15" x14ac:dyDescent="0.25">
      <c r="A386" s="1" t="s">
        <v>36</v>
      </c>
      <c r="B386" s="1" t="s">
        <v>37</v>
      </c>
      <c r="C386" s="1" t="str">
        <f t="shared" si="6"/>
        <v>F0129-U0606</v>
      </c>
      <c r="D386" s="1">
        <v>134</v>
      </c>
      <c r="E386" s="1" t="s">
        <v>1106</v>
      </c>
      <c r="F386" s="1" t="s">
        <v>1107</v>
      </c>
      <c r="G386" s="1" t="s">
        <v>1198</v>
      </c>
      <c r="H386" s="1" t="s">
        <v>1122</v>
      </c>
      <c r="I386" s="1" t="s">
        <v>1126</v>
      </c>
      <c r="J386" s="1" t="s">
        <v>1130</v>
      </c>
      <c r="K386" s="2">
        <v>32</v>
      </c>
      <c r="L386" s="2">
        <v>4561</v>
      </c>
      <c r="M386" s="8">
        <v>2.46</v>
      </c>
      <c r="N386" s="9">
        <v>2.46</v>
      </c>
      <c r="O386" s="8">
        <v>2.46</v>
      </c>
      <c r="P386" s="9">
        <v>2.46</v>
      </c>
      <c r="Q386" s="8">
        <v>2.46</v>
      </c>
      <c r="R386" s="9">
        <v>2.46</v>
      </c>
      <c r="S386" s="8">
        <v>2.46</v>
      </c>
      <c r="T386" s="9">
        <v>2.46</v>
      </c>
      <c r="U386" s="8">
        <v>2.46</v>
      </c>
      <c r="V386" s="9">
        <v>2.46</v>
      </c>
      <c r="W386" s="8">
        <v>2.46</v>
      </c>
      <c r="X386" s="9">
        <v>2.46</v>
      </c>
      <c r="Y386" s="8">
        <v>2.46</v>
      </c>
      <c r="Z386" s="9">
        <v>2.46</v>
      </c>
      <c r="AA386" s="8">
        <v>2.46</v>
      </c>
      <c r="AB386" s="9">
        <v>2.46</v>
      </c>
      <c r="AC386" s="8">
        <v>2.46</v>
      </c>
      <c r="AD386" s="9">
        <v>2.46</v>
      </c>
      <c r="AE386" s="8">
        <v>2.46</v>
      </c>
      <c r="AF386" s="9"/>
      <c r="AG386" s="8">
        <v>2.46</v>
      </c>
      <c r="AH386" s="9"/>
      <c r="AI386" s="8">
        <v>23.01</v>
      </c>
      <c r="AJ386" s="9"/>
    </row>
    <row r="387" spans="1:36" ht="15" x14ac:dyDescent="0.25">
      <c r="A387" s="1" t="s">
        <v>38</v>
      </c>
      <c r="B387" s="1" t="s">
        <v>39</v>
      </c>
      <c r="C387" s="1" t="str">
        <f t="shared" si="6"/>
        <v>F0130-U0859</v>
      </c>
      <c r="D387" s="1">
        <v>164</v>
      </c>
      <c r="E387" s="1" t="s">
        <v>1106</v>
      </c>
      <c r="F387" s="1" t="s">
        <v>1107</v>
      </c>
      <c r="G387" s="1" t="s">
        <v>1198</v>
      </c>
      <c r="H387" s="1" t="s">
        <v>1122</v>
      </c>
      <c r="I387" s="1" t="s">
        <v>1126</v>
      </c>
      <c r="J387" s="1" t="s">
        <v>1130</v>
      </c>
      <c r="K387" s="2">
        <v>32</v>
      </c>
      <c r="L387" s="2">
        <v>4561</v>
      </c>
      <c r="M387" s="8">
        <v>3.0100000000000002</v>
      </c>
      <c r="N387" s="9">
        <v>3.0100000000000002</v>
      </c>
      <c r="O387" s="8">
        <v>3.0100000000000002</v>
      </c>
      <c r="P387" s="9">
        <v>3.0100000000000002</v>
      </c>
      <c r="Q387" s="8">
        <v>3.0100000000000002</v>
      </c>
      <c r="R387" s="9">
        <v>3.0100000000000002</v>
      </c>
      <c r="S387" s="8">
        <v>3.0100000000000002</v>
      </c>
      <c r="T387" s="9">
        <v>3.0100000000000002</v>
      </c>
      <c r="U387" s="8">
        <v>3.0100000000000002</v>
      </c>
      <c r="V387" s="9">
        <v>3.0100000000000002</v>
      </c>
      <c r="W387" s="8">
        <v>3.0100000000000002</v>
      </c>
      <c r="X387" s="9">
        <v>3.0100000000000002</v>
      </c>
      <c r="Y387" s="8">
        <v>3.0100000000000002</v>
      </c>
      <c r="Z387" s="9">
        <v>3.0100000000000002</v>
      </c>
      <c r="AA387" s="8">
        <v>3.0100000000000002</v>
      </c>
      <c r="AB387" s="9">
        <v>3.0100000000000002</v>
      </c>
      <c r="AC387" s="8">
        <v>3.0100000000000002</v>
      </c>
      <c r="AD387" s="9">
        <v>3.0100000000000002</v>
      </c>
      <c r="AE387" s="8">
        <v>3.0100000000000002</v>
      </c>
      <c r="AF387" s="9"/>
      <c r="AG387" s="8">
        <v>3.0100000000000002</v>
      </c>
      <c r="AH387" s="9"/>
      <c r="AI387" s="8">
        <v>26.07</v>
      </c>
      <c r="AJ387" s="9"/>
    </row>
    <row r="388" spans="1:36" ht="15" x14ac:dyDescent="0.25">
      <c r="A388" s="1" t="s">
        <v>40</v>
      </c>
      <c r="B388" s="1" t="s">
        <v>41</v>
      </c>
      <c r="C388" s="1" t="str">
        <f t="shared" ref="C388:C451" si="7">CONCATENATE(A388,"-",B388)</f>
        <v>F0131-U0131</v>
      </c>
      <c r="D388" s="1">
        <v>149</v>
      </c>
      <c r="E388" s="1" t="s">
        <v>1106</v>
      </c>
      <c r="F388" s="1" t="s">
        <v>1107</v>
      </c>
      <c r="G388" s="1" t="s">
        <v>1198</v>
      </c>
      <c r="H388" s="1" t="s">
        <v>1122</v>
      </c>
      <c r="I388" s="1" t="s">
        <v>1126</v>
      </c>
      <c r="J388" s="1" t="s">
        <v>1130</v>
      </c>
      <c r="K388" s="2">
        <v>32</v>
      </c>
      <c r="L388" s="2">
        <v>4561</v>
      </c>
      <c r="M388" s="8">
        <v>2.73</v>
      </c>
      <c r="N388" s="9">
        <v>2.73</v>
      </c>
      <c r="O388" s="8">
        <v>2.73</v>
      </c>
      <c r="P388" s="9">
        <v>2.73</v>
      </c>
      <c r="Q388" s="8">
        <v>2.73</v>
      </c>
      <c r="R388" s="9">
        <v>2.73</v>
      </c>
      <c r="S388" s="8">
        <v>2.73</v>
      </c>
      <c r="T388" s="9">
        <v>2.73</v>
      </c>
      <c r="U388" s="8">
        <v>2.73</v>
      </c>
      <c r="V388" s="9">
        <v>2.73</v>
      </c>
      <c r="W388" s="8">
        <v>2.73</v>
      </c>
      <c r="X388" s="9">
        <v>2.73</v>
      </c>
      <c r="Y388" s="8">
        <v>2.73</v>
      </c>
      <c r="Z388" s="9">
        <v>2.73</v>
      </c>
      <c r="AA388" s="8">
        <v>2.73</v>
      </c>
      <c r="AB388" s="9">
        <v>2.73</v>
      </c>
      <c r="AC388" s="8">
        <v>2.73</v>
      </c>
      <c r="AD388" s="9">
        <v>2.73</v>
      </c>
      <c r="AE388" s="8">
        <v>2.73</v>
      </c>
      <c r="AF388" s="9"/>
      <c r="AG388" s="8">
        <v>2.73</v>
      </c>
      <c r="AH388" s="9"/>
      <c r="AI388" s="8">
        <v>9.6</v>
      </c>
      <c r="AJ388" s="9"/>
    </row>
    <row r="389" spans="1:36" ht="15" x14ac:dyDescent="0.25">
      <c r="A389" s="1" t="s">
        <v>42</v>
      </c>
      <c r="B389" s="1" t="s">
        <v>43</v>
      </c>
      <c r="C389" s="1" t="str">
        <f t="shared" si="7"/>
        <v>F0132-U0132</v>
      </c>
      <c r="D389" s="1">
        <v>134</v>
      </c>
      <c r="E389" s="1" t="s">
        <v>1106</v>
      </c>
      <c r="F389" s="1" t="s">
        <v>1107</v>
      </c>
      <c r="G389" s="1" t="s">
        <v>1198</v>
      </c>
      <c r="H389" s="1" t="s">
        <v>1122</v>
      </c>
      <c r="I389" s="1" t="s">
        <v>1126</v>
      </c>
      <c r="J389" s="1" t="s">
        <v>1130</v>
      </c>
      <c r="K389" s="2">
        <v>32</v>
      </c>
      <c r="L389" s="2">
        <v>4561</v>
      </c>
      <c r="M389" s="8">
        <v>2.46</v>
      </c>
      <c r="N389" s="9">
        <v>2.46</v>
      </c>
      <c r="O389" s="8">
        <v>2.46</v>
      </c>
      <c r="P389" s="9">
        <v>2.46</v>
      </c>
      <c r="Q389" s="8">
        <v>2.46</v>
      </c>
      <c r="R389" s="9">
        <v>2.46</v>
      </c>
      <c r="S389" s="8">
        <v>2.46</v>
      </c>
      <c r="T389" s="9">
        <v>2.46</v>
      </c>
      <c r="U389" s="8">
        <v>2.46</v>
      </c>
      <c r="V389" s="9">
        <v>2.46</v>
      </c>
      <c r="W389" s="8">
        <v>2.46</v>
      </c>
      <c r="X389" s="9">
        <v>2.46</v>
      </c>
      <c r="Y389" s="8">
        <v>2.46</v>
      </c>
      <c r="Z389" s="9">
        <v>2.46</v>
      </c>
      <c r="AA389" s="8">
        <v>2.46</v>
      </c>
      <c r="AB389" s="9">
        <v>2.46</v>
      </c>
      <c r="AC389" s="8">
        <v>2.46</v>
      </c>
      <c r="AD389" s="9">
        <v>2.46</v>
      </c>
      <c r="AE389" s="8">
        <v>2.46</v>
      </c>
      <c r="AF389" s="9"/>
      <c r="AG389" s="8">
        <v>2.46</v>
      </c>
      <c r="AH389" s="9"/>
      <c r="AI389" s="8">
        <v>6.49</v>
      </c>
      <c r="AJ389" s="9"/>
    </row>
    <row r="390" spans="1:36" ht="15" x14ac:dyDescent="0.25">
      <c r="A390" s="1" t="s">
        <v>44</v>
      </c>
      <c r="B390" s="1" t="s">
        <v>45</v>
      </c>
      <c r="C390" s="1" t="str">
        <f t="shared" si="7"/>
        <v>F0133-U1051</v>
      </c>
      <c r="D390" s="1">
        <v>158</v>
      </c>
      <c r="E390" s="1" t="s">
        <v>1106</v>
      </c>
      <c r="F390" s="1" t="s">
        <v>1107</v>
      </c>
      <c r="G390" s="1" t="s">
        <v>1198</v>
      </c>
      <c r="H390" s="1" t="s">
        <v>0</v>
      </c>
      <c r="I390" s="1" t="s">
        <v>0</v>
      </c>
      <c r="J390" s="1" t="s">
        <v>1130</v>
      </c>
      <c r="K390" s="2">
        <v>32</v>
      </c>
      <c r="L390" s="2">
        <v>4561</v>
      </c>
      <c r="M390" s="8">
        <v>2.9000000000000004</v>
      </c>
      <c r="N390" s="9">
        <v>2.9000000000000004</v>
      </c>
      <c r="O390" s="8">
        <v>2.9000000000000004</v>
      </c>
      <c r="P390" s="9">
        <v>2.9000000000000004</v>
      </c>
      <c r="Q390" s="8">
        <v>2.9000000000000004</v>
      </c>
      <c r="R390" s="9">
        <v>2.9000000000000004</v>
      </c>
      <c r="S390" s="8">
        <v>2.9000000000000004</v>
      </c>
      <c r="T390" s="9">
        <v>2.9000000000000004</v>
      </c>
      <c r="U390" s="8">
        <v>2.9000000000000004</v>
      </c>
      <c r="V390" s="9">
        <v>2.9000000000000004</v>
      </c>
      <c r="W390" s="8">
        <v>2.9000000000000004</v>
      </c>
      <c r="X390" s="9">
        <v>2.9000000000000004</v>
      </c>
      <c r="Y390" s="8">
        <v>2.9000000000000004</v>
      </c>
      <c r="Z390" s="9">
        <v>2.9000000000000004</v>
      </c>
      <c r="AA390" s="8">
        <v>2.9000000000000004</v>
      </c>
      <c r="AB390" s="9">
        <v>2.9000000000000004</v>
      </c>
      <c r="AC390" s="8">
        <v>2.9000000000000004</v>
      </c>
      <c r="AD390" s="9">
        <v>2.9000000000000004</v>
      </c>
      <c r="AE390" s="8">
        <v>2.9000000000000004</v>
      </c>
      <c r="AF390" s="9"/>
      <c r="AG390" s="8">
        <v>2.9000000000000004</v>
      </c>
      <c r="AH390" s="9"/>
      <c r="AI390" s="8">
        <v>23.87</v>
      </c>
      <c r="AJ390" s="9"/>
    </row>
    <row r="391" spans="1:36" ht="15" x14ac:dyDescent="0.25">
      <c r="A391" s="1" t="s">
        <v>46</v>
      </c>
      <c r="B391" s="1" t="s">
        <v>47</v>
      </c>
      <c r="C391" s="1" t="str">
        <f t="shared" si="7"/>
        <v>F0134-U0973</v>
      </c>
      <c r="D391" s="1">
        <v>142</v>
      </c>
      <c r="E391" s="1" t="s">
        <v>1106</v>
      </c>
      <c r="F391" s="1" t="s">
        <v>1107</v>
      </c>
      <c r="G391" s="1" t="s">
        <v>1198</v>
      </c>
      <c r="H391" s="1" t="s">
        <v>1122</v>
      </c>
      <c r="I391" s="1" t="s">
        <v>1126</v>
      </c>
      <c r="J391" s="1" t="s">
        <v>1130</v>
      </c>
      <c r="K391" s="2">
        <v>32</v>
      </c>
      <c r="L391" s="2">
        <v>4561</v>
      </c>
      <c r="M391" s="8">
        <v>2.6</v>
      </c>
      <c r="N391" s="9">
        <v>2.6</v>
      </c>
      <c r="O391" s="8">
        <v>2.6</v>
      </c>
      <c r="P391" s="9">
        <v>2.6</v>
      </c>
      <c r="Q391" s="8">
        <v>2.6</v>
      </c>
      <c r="R391" s="9">
        <v>2.6</v>
      </c>
      <c r="S391" s="8">
        <v>2.6</v>
      </c>
      <c r="T391" s="9">
        <v>2.6</v>
      </c>
      <c r="U391" s="8">
        <v>2.6</v>
      </c>
      <c r="V391" s="9">
        <v>2.6</v>
      </c>
      <c r="W391" s="8">
        <v>2.6</v>
      </c>
      <c r="X391" s="9">
        <v>2.6</v>
      </c>
      <c r="Y391" s="8">
        <v>2.6</v>
      </c>
      <c r="Z391" s="9">
        <v>2.6</v>
      </c>
      <c r="AA391" s="8">
        <v>2.6</v>
      </c>
      <c r="AB391" s="9">
        <v>2.6</v>
      </c>
      <c r="AC391" s="8">
        <v>2.6</v>
      </c>
      <c r="AD391" s="9">
        <v>2.6</v>
      </c>
      <c r="AE391" s="8">
        <v>2.6</v>
      </c>
      <c r="AF391" s="9"/>
      <c r="AG391" s="8">
        <v>2.6</v>
      </c>
      <c r="AH391" s="9"/>
      <c r="AI391" s="8">
        <v>40.580000000000005</v>
      </c>
      <c r="AJ391" s="9"/>
    </row>
    <row r="392" spans="1:36" ht="15" x14ac:dyDescent="0.25">
      <c r="A392" s="1" t="s">
        <v>48</v>
      </c>
      <c r="B392" s="1" t="s">
        <v>49</v>
      </c>
      <c r="C392" s="1" t="str">
        <f t="shared" si="7"/>
        <v>F0135-U0855</v>
      </c>
      <c r="D392" s="1">
        <v>130</v>
      </c>
      <c r="E392" s="1" t="s">
        <v>1106</v>
      </c>
      <c r="F392" s="1" t="s">
        <v>1107</v>
      </c>
      <c r="G392" s="1" t="s">
        <v>1198</v>
      </c>
      <c r="H392" s="1" t="s">
        <v>1122</v>
      </c>
      <c r="I392" s="1" t="s">
        <v>1126</v>
      </c>
      <c r="J392" s="1" t="s">
        <v>1130</v>
      </c>
      <c r="K392" s="2">
        <v>32</v>
      </c>
      <c r="L392" s="2">
        <v>4561</v>
      </c>
      <c r="M392" s="8">
        <v>2.38</v>
      </c>
      <c r="N392" s="9">
        <v>2.38</v>
      </c>
      <c r="O392" s="8">
        <v>2.38</v>
      </c>
      <c r="P392" s="9">
        <v>2.38</v>
      </c>
      <c r="Q392" s="8">
        <v>2.38</v>
      </c>
      <c r="R392" s="9">
        <v>2.38</v>
      </c>
      <c r="S392" s="8">
        <v>2.38</v>
      </c>
      <c r="T392" s="9">
        <v>2.38</v>
      </c>
      <c r="U392" s="8">
        <v>2.38</v>
      </c>
      <c r="V392" s="9">
        <v>2.38</v>
      </c>
      <c r="W392" s="8">
        <v>2.38</v>
      </c>
      <c r="X392" s="9">
        <v>2.38</v>
      </c>
      <c r="Y392" s="8">
        <v>2.38</v>
      </c>
      <c r="Z392" s="9">
        <v>2.38</v>
      </c>
      <c r="AA392" s="8">
        <v>2.38</v>
      </c>
      <c r="AB392" s="9">
        <v>2.38</v>
      </c>
      <c r="AC392" s="8">
        <v>2.38</v>
      </c>
      <c r="AD392" s="9">
        <v>2.38</v>
      </c>
      <c r="AE392" s="8">
        <v>2.38</v>
      </c>
      <c r="AF392" s="9"/>
      <c r="AG392" s="8">
        <v>2.38</v>
      </c>
      <c r="AH392" s="9"/>
      <c r="AI392" s="8">
        <v>22.28</v>
      </c>
      <c r="AJ392" s="9"/>
    </row>
    <row r="393" spans="1:36" ht="15" x14ac:dyDescent="0.25">
      <c r="A393" s="1" t="s">
        <v>50</v>
      </c>
      <c r="B393" s="1" t="s">
        <v>51</v>
      </c>
      <c r="C393" s="1" t="str">
        <f t="shared" si="7"/>
        <v>F0013-U0013</v>
      </c>
      <c r="D393" s="1">
        <v>29</v>
      </c>
      <c r="E393" s="1" t="s">
        <v>1106</v>
      </c>
      <c r="F393" s="1" t="s">
        <v>1107</v>
      </c>
      <c r="G393" s="1" t="s">
        <v>1198</v>
      </c>
      <c r="H393" s="1" t="s">
        <v>1122</v>
      </c>
      <c r="I393" s="1" t="s">
        <v>1126</v>
      </c>
      <c r="J393" s="1" t="s">
        <v>1130</v>
      </c>
      <c r="K393" s="2">
        <v>32</v>
      </c>
      <c r="L393" s="2">
        <v>4561</v>
      </c>
      <c r="M393" s="8">
        <v>0.53</v>
      </c>
      <c r="N393" s="9">
        <v>0.53</v>
      </c>
      <c r="O393" s="8">
        <v>0.53</v>
      </c>
      <c r="P393" s="9">
        <v>0.53</v>
      </c>
      <c r="Q393" s="8">
        <v>0.53</v>
      </c>
      <c r="R393" s="9">
        <v>0.53</v>
      </c>
      <c r="S393" s="8">
        <v>0.53</v>
      </c>
      <c r="T393" s="9">
        <v>0.53</v>
      </c>
      <c r="U393" s="8">
        <v>0.53</v>
      </c>
      <c r="V393" s="9">
        <v>0.53</v>
      </c>
      <c r="W393" s="8">
        <v>0.53</v>
      </c>
      <c r="X393" s="9">
        <v>0.53</v>
      </c>
      <c r="Y393" s="8">
        <v>0.53</v>
      </c>
      <c r="Z393" s="9">
        <v>0.53</v>
      </c>
      <c r="AA393" s="8">
        <v>0.53</v>
      </c>
      <c r="AB393" s="9">
        <v>0.53</v>
      </c>
      <c r="AC393" s="8">
        <v>0.53</v>
      </c>
      <c r="AD393" s="9">
        <v>0.53</v>
      </c>
      <c r="AE393" s="8">
        <v>0.53</v>
      </c>
      <c r="AF393" s="9"/>
      <c r="AG393" s="8">
        <v>0.53</v>
      </c>
      <c r="AH393" s="9"/>
      <c r="AI393" s="8">
        <v>3.8200000000000003</v>
      </c>
      <c r="AJ393" s="9"/>
    </row>
    <row r="394" spans="1:36" ht="15" x14ac:dyDescent="0.25">
      <c r="A394" s="1" t="s">
        <v>52</v>
      </c>
      <c r="B394" s="1" t="s">
        <v>53</v>
      </c>
      <c r="C394" s="1" t="str">
        <f t="shared" si="7"/>
        <v>F0014-U0014</v>
      </c>
      <c r="D394" s="1">
        <v>35</v>
      </c>
      <c r="E394" s="1" t="s">
        <v>1106</v>
      </c>
      <c r="F394" s="1" t="s">
        <v>1107</v>
      </c>
      <c r="G394" s="1" t="s">
        <v>1198</v>
      </c>
      <c r="H394" s="1" t="s">
        <v>1122</v>
      </c>
      <c r="I394" s="1" t="s">
        <v>1126</v>
      </c>
      <c r="J394" s="1" t="s">
        <v>1130</v>
      </c>
      <c r="K394" s="2">
        <v>32</v>
      </c>
      <c r="L394" s="2">
        <v>4561</v>
      </c>
      <c r="M394" s="8">
        <v>0.64</v>
      </c>
      <c r="N394" s="9">
        <v>0.64</v>
      </c>
      <c r="O394" s="8">
        <v>0.64</v>
      </c>
      <c r="P394" s="9">
        <v>0.64</v>
      </c>
      <c r="Q394" s="8">
        <v>0.64</v>
      </c>
      <c r="R394" s="9">
        <v>0.64</v>
      </c>
      <c r="S394" s="8">
        <v>0.64</v>
      </c>
      <c r="T394" s="9">
        <v>0.64</v>
      </c>
      <c r="U394" s="8">
        <v>0.64</v>
      </c>
      <c r="V394" s="9">
        <v>0.64</v>
      </c>
      <c r="W394" s="8">
        <v>0.64</v>
      </c>
      <c r="X394" s="9">
        <v>0.64</v>
      </c>
      <c r="Y394" s="8">
        <v>0.64</v>
      </c>
      <c r="Z394" s="9">
        <v>0.64</v>
      </c>
      <c r="AA394" s="8">
        <v>0.64</v>
      </c>
      <c r="AB394" s="9">
        <v>0.64</v>
      </c>
      <c r="AC394" s="8">
        <v>0.64</v>
      </c>
      <c r="AD394" s="9">
        <v>0.64</v>
      </c>
      <c r="AE394" s="8">
        <v>0.64</v>
      </c>
      <c r="AF394" s="9"/>
      <c r="AG394" s="8">
        <v>0.64</v>
      </c>
      <c r="AH394" s="9"/>
      <c r="AI394" s="8">
        <v>6.49</v>
      </c>
      <c r="AJ394" s="9"/>
    </row>
    <row r="395" spans="1:36" ht="15" x14ac:dyDescent="0.25">
      <c r="A395" s="1" t="s">
        <v>54</v>
      </c>
      <c r="B395" s="1" t="s">
        <v>55</v>
      </c>
      <c r="C395" s="1" t="str">
        <f t="shared" si="7"/>
        <v>F0015-U0015</v>
      </c>
      <c r="D395" s="1">
        <v>68</v>
      </c>
      <c r="E395" s="1" t="s">
        <v>1106</v>
      </c>
      <c r="F395" s="1" t="s">
        <v>1107</v>
      </c>
      <c r="G395" s="1" t="s">
        <v>1198</v>
      </c>
      <c r="H395" s="1" t="s">
        <v>1122</v>
      </c>
      <c r="I395" s="1" t="s">
        <v>1126</v>
      </c>
      <c r="J395" s="1" t="s">
        <v>1130</v>
      </c>
      <c r="K395" s="2">
        <v>32</v>
      </c>
      <c r="L395" s="2">
        <v>4561</v>
      </c>
      <c r="M395" s="8">
        <v>1.25</v>
      </c>
      <c r="N395" s="9">
        <v>1.25</v>
      </c>
      <c r="O395" s="8">
        <v>1.25</v>
      </c>
      <c r="P395" s="9">
        <v>1.25</v>
      </c>
      <c r="Q395" s="8">
        <v>1.25</v>
      </c>
      <c r="R395" s="9">
        <v>1.25</v>
      </c>
      <c r="S395" s="8">
        <v>1.25</v>
      </c>
      <c r="T395" s="9">
        <v>1.25</v>
      </c>
      <c r="U395" s="8">
        <v>1.25</v>
      </c>
      <c r="V395" s="9">
        <v>1.25</v>
      </c>
      <c r="W395" s="8">
        <v>1.25</v>
      </c>
      <c r="X395" s="9">
        <v>1.25</v>
      </c>
      <c r="Y395" s="8">
        <v>1.25</v>
      </c>
      <c r="Z395" s="9">
        <v>1.25</v>
      </c>
      <c r="AA395" s="8">
        <v>1.25</v>
      </c>
      <c r="AB395" s="9">
        <v>1.25</v>
      </c>
      <c r="AC395" s="8">
        <v>1.25</v>
      </c>
      <c r="AD395" s="9">
        <v>1.25</v>
      </c>
      <c r="AE395" s="8">
        <v>1.25</v>
      </c>
      <c r="AF395" s="9"/>
      <c r="AG395" s="8">
        <v>1.25</v>
      </c>
      <c r="AH395" s="9"/>
      <c r="AI395" s="8">
        <v>10.3</v>
      </c>
      <c r="AJ395" s="9"/>
    </row>
    <row r="396" spans="1:36" ht="15" x14ac:dyDescent="0.25">
      <c r="A396" s="1" t="s">
        <v>56</v>
      </c>
      <c r="B396" s="1" t="s">
        <v>57</v>
      </c>
      <c r="C396" s="1" t="str">
        <f t="shared" si="7"/>
        <v>F0016-U0016</v>
      </c>
      <c r="D396" s="1">
        <v>70</v>
      </c>
      <c r="E396" s="1" t="s">
        <v>1106</v>
      </c>
      <c r="F396" s="1" t="s">
        <v>1107</v>
      </c>
      <c r="G396" s="1" t="s">
        <v>1198</v>
      </c>
      <c r="H396" s="1" t="s">
        <v>1122</v>
      </c>
      <c r="I396" s="1" t="s">
        <v>1126</v>
      </c>
      <c r="J396" s="1" t="s">
        <v>1130</v>
      </c>
      <c r="K396" s="2">
        <v>32</v>
      </c>
      <c r="L396" s="2">
        <v>4561</v>
      </c>
      <c r="M396" s="8">
        <v>1.28</v>
      </c>
      <c r="N396" s="9">
        <v>1.28</v>
      </c>
      <c r="O396" s="8">
        <v>1.28</v>
      </c>
      <c r="P396" s="9">
        <v>1.28</v>
      </c>
      <c r="Q396" s="8">
        <v>1.28</v>
      </c>
      <c r="R396" s="9">
        <v>1.28</v>
      </c>
      <c r="S396" s="8">
        <v>1.28</v>
      </c>
      <c r="T396" s="9">
        <v>1.28</v>
      </c>
      <c r="U396" s="8">
        <v>1.28</v>
      </c>
      <c r="V396" s="9">
        <v>1.28</v>
      </c>
      <c r="W396" s="8">
        <v>1.28</v>
      </c>
      <c r="X396" s="9">
        <v>1.28</v>
      </c>
      <c r="Y396" s="8">
        <v>1.28</v>
      </c>
      <c r="Z396" s="9">
        <v>1.28</v>
      </c>
      <c r="AA396" s="8">
        <v>1.28</v>
      </c>
      <c r="AB396" s="9">
        <v>1.28</v>
      </c>
      <c r="AC396" s="8">
        <v>1.28</v>
      </c>
      <c r="AD396" s="9">
        <v>1.28</v>
      </c>
      <c r="AE396" s="8">
        <v>1.28</v>
      </c>
      <c r="AF396" s="9"/>
      <c r="AG396" s="8">
        <v>1.28</v>
      </c>
      <c r="AH396" s="9"/>
      <c r="AI396" s="8">
        <v>3.45</v>
      </c>
      <c r="AJ396" s="9"/>
    </row>
    <row r="397" spans="1:36" ht="15" x14ac:dyDescent="0.25">
      <c r="A397" s="1" t="s">
        <v>58</v>
      </c>
      <c r="B397" s="1" t="s">
        <v>59</v>
      </c>
      <c r="C397" s="1" t="str">
        <f t="shared" si="7"/>
        <v>F0017-U0983</v>
      </c>
      <c r="D397" s="1">
        <v>79</v>
      </c>
      <c r="E397" s="1" t="s">
        <v>1106</v>
      </c>
      <c r="F397" s="1" t="s">
        <v>1107</v>
      </c>
      <c r="G397" s="1" t="s">
        <v>1198</v>
      </c>
      <c r="H397" s="1" t="s">
        <v>1122</v>
      </c>
      <c r="I397" s="1" t="s">
        <v>1126</v>
      </c>
      <c r="J397" s="1" t="s">
        <v>1130</v>
      </c>
      <c r="K397" s="2">
        <v>32</v>
      </c>
      <c r="L397" s="2">
        <v>4561</v>
      </c>
      <c r="M397" s="8">
        <v>1.4500000000000002</v>
      </c>
      <c r="N397" s="9">
        <v>1.4500000000000002</v>
      </c>
      <c r="O397" s="8">
        <v>1.4500000000000002</v>
      </c>
      <c r="P397" s="9">
        <v>1.4500000000000002</v>
      </c>
      <c r="Q397" s="8">
        <v>1.4500000000000002</v>
      </c>
      <c r="R397" s="9">
        <v>1.4500000000000002</v>
      </c>
      <c r="S397" s="8">
        <v>1.4500000000000002</v>
      </c>
      <c r="T397" s="9">
        <v>1.4500000000000002</v>
      </c>
      <c r="U397" s="8">
        <v>1.4500000000000002</v>
      </c>
      <c r="V397" s="9">
        <v>1.4500000000000002</v>
      </c>
      <c r="W397" s="8">
        <v>1.4500000000000002</v>
      </c>
      <c r="X397" s="9">
        <v>1.4500000000000002</v>
      </c>
      <c r="Y397" s="8">
        <v>1.4500000000000002</v>
      </c>
      <c r="Z397" s="9">
        <v>1.4500000000000002</v>
      </c>
      <c r="AA397" s="8">
        <v>1.4500000000000002</v>
      </c>
      <c r="AB397" s="9">
        <v>1.4500000000000002</v>
      </c>
      <c r="AC397" s="8">
        <v>1.4500000000000002</v>
      </c>
      <c r="AD397" s="9">
        <v>1.4500000000000002</v>
      </c>
      <c r="AE397" s="8">
        <v>1.4500000000000002</v>
      </c>
      <c r="AF397" s="9"/>
      <c r="AG397" s="8">
        <v>1.4500000000000002</v>
      </c>
      <c r="AH397" s="9"/>
      <c r="AI397" s="8">
        <v>5.88</v>
      </c>
      <c r="AJ397" s="9"/>
    </row>
    <row r="398" spans="1:36" ht="15" x14ac:dyDescent="0.25">
      <c r="A398" s="1" t="s">
        <v>60</v>
      </c>
      <c r="B398" s="1" t="s">
        <v>61</v>
      </c>
      <c r="C398" s="1" t="str">
        <f t="shared" si="7"/>
        <v>F0019-U0987</v>
      </c>
      <c r="D398" s="1">
        <v>258</v>
      </c>
      <c r="E398" s="1" t="s">
        <v>1106</v>
      </c>
      <c r="F398" s="1" t="s">
        <v>1107</v>
      </c>
      <c r="G398" s="1" t="s">
        <v>1198</v>
      </c>
      <c r="H398" s="1" t="s">
        <v>1122</v>
      </c>
      <c r="I398" s="1" t="s">
        <v>1126</v>
      </c>
      <c r="J398" s="1" t="s">
        <v>1130</v>
      </c>
      <c r="K398" s="2">
        <v>32</v>
      </c>
      <c r="L398" s="2">
        <v>4561</v>
      </c>
      <c r="M398" s="8">
        <v>4.7300000000000004</v>
      </c>
      <c r="N398" s="9">
        <v>4.7300000000000004</v>
      </c>
      <c r="O398" s="8">
        <v>4.7300000000000004</v>
      </c>
      <c r="P398" s="9">
        <v>4.7300000000000004</v>
      </c>
      <c r="Q398" s="8">
        <v>4.7300000000000004</v>
      </c>
      <c r="R398" s="9">
        <v>4.7300000000000004</v>
      </c>
      <c r="S398" s="8">
        <v>4.7300000000000004</v>
      </c>
      <c r="T398" s="9">
        <v>4.7300000000000004</v>
      </c>
      <c r="U398" s="8">
        <v>4.7300000000000004</v>
      </c>
      <c r="V398" s="9">
        <v>4.7300000000000004</v>
      </c>
      <c r="W398" s="8">
        <v>4.7300000000000004</v>
      </c>
      <c r="X398" s="9">
        <v>4.7300000000000004</v>
      </c>
      <c r="Y398" s="8">
        <v>4.7300000000000004</v>
      </c>
      <c r="Z398" s="9">
        <v>4.7300000000000004</v>
      </c>
      <c r="AA398" s="8">
        <v>4.7300000000000004</v>
      </c>
      <c r="AB398" s="9">
        <v>4.7300000000000004</v>
      </c>
      <c r="AC398" s="8">
        <v>4.7300000000000004</v>
      </c>
      <c r="AD398" s="9">
        <v>4.7300000000000004</v>
      </c>
      <c r="AE398" s="8">
        <v>4.7300000000000004</v>
      </c>
      <c r="AF398" s="9"/>
      <c r="AG398" s="8">
        <v>4.7300000000000004</v>
      </c>
      <c r="AH398" s="9"/>
      <c r="AI398" s="8">
        <v>41.81</v>
      </c>
      <c r="AJ398" s="9"/>
    </row>
    <row r="399" spans="1:36" ht="15" x14ac:dyDescent="0.25">
      <c r="A399" s="1" t="s">
        <v>62</v>
      </c>
      <c r="B399" s="1" t="s">
        <v>63</v>
      </c>
      <c r="C399" s="1" t="str">
        <f t="shared" si="7"/>
        <v>F0020-U0020</v>
      </c>
      <c r="D399" s="1">
        <v>192</v>
      </c>
      <c r="E399" s="1" t="s">
        <v>1106</v>
      </c>
      <c r="F399" s="1" t="s">
        <v>1107</v>
      </c>
      <c r="G399" s="1" t="s">
        <v>1198</v>
      </c>
      <c r="H399" s="1" t="s">
        <v>1122</v>
      </c>
      <c r="I399" s="1" t="s">
        <v>1126</v>
      </c>
      <c r="J399" s="1" t="s">
        <v>1130</v>
      </c>
      <c r="K399" s="2">
        <v>32</v>
      </c>
      <c r="L399" s="2">
        <v>4561</v>
      </c>
      <c r="M399" s="8">
        <v>3.52</v>
      </c>
      <c r="N399" s="9">
        <v>3.52</v>
      </c>
      <c r="O399" s="8">
        <v>3.52</v>
      </c>
      <c r="P399" s="9">
        <v>3.52</v>
      </c>
      <c r="Q399" s="8">
        <v>3.52</v>
      </c>
      <c r="R399" s="9">
        <v>3.52</v>
      </c>
      <c r="S399" s="8">
        <v>3.52</v>
      </c>
      <c r="T399" s="9">
        <v>3.52</v>
      </c>
      <c r="U399" s="8">
        <v>3.52</v>
      </c>
      <c r="V399" s="9">
        <v>3.52</v>
      </c>
      <c r="W399" s="8">
        <v>3.52</v>
      </c>
      <c r="X399" s="9">
        <v>3.52</v>
      </c>
      <c r="Y399" s="8">
        <v>3.52</v>
      </c>
      <c r="Z399" s="9">
        <v>3.52</v>
      </c>
      <c r="AA399" s="8">
        <v>3.52</v>
      </c>
      <c r="AB399" s="9">
        <v>3.52</v>
      </c>
      <c r="AC399" s="8">
        <v>3.52</v>
      </c>
      <c r="AD399" s="9">
        <v>3.52</v>
      </c>
      <c r="AE399" s="8">
        <v>3.52</v>
      </c>
      <c r="AF399" s="9"/>
      <c r="AG399" s="8">
        <v>3.52</v>
      </c>
      <c r="AH399" s="9"/>
      <c r="AI399" s="8">
        <v>34.85</v>
      </c>
      <c r="AJ399" s="9"/>
    </row>
    <row r="400" spans="1:36" ht="15" x14ac:dyDescent="0.25">
      <c r="A400" s="1" t="s">
        <v>64</v>
      </c>
      <c r="B400" s="1" t="s">
        <v>65</v>
      </c>
      <c r="C400" s="1" t="str">
        <f t="shared" si="7"/>
        <v>F0021-U0021</v>
      </c>
      <c r="D400" s="1">
        <v>169</v>
      </c>
      <c r="E400" s="1" t="s">
        <v>1106</v>
      </c>
      <c r="F400" s="1" t="s">
        <v>1107</v>
      </c>
      <c r="G400" s="1" t="s">
        <v>1198</v>
      </c>
      <c r="H400" s="1" t="s">
        <v>1122</v>
      </c>
      <c r="I400" s="1" t="s">
        <v>1126</v>
      </c>
      <c r="J400" s="1" t="s">
        <v>1130</v>
      </c>
      <c r="K400" s="2">
        <v>32</v>
      </c>
      <c r="L400" s="2">
        <v>4561</v>
      </c>
      <c r="M400" s="8">
        <v>3.1</v>
      </c>
      <c r="N400" s="9">
        <v>3.1</v>
      </c>
      <c r="O400" s="8">
        <v>3.1</v>
      </c>
      <c r="P400" s="9">
        <v>3.1</v>
      </c>
      <c r="Q400" s="8">
        <v>3.1</v>
      </c>
      <c r="R400" s="9">
        <v>3.1</v>
      </c>
      <c r="S400" s="8">
        <v>3.1</v>
      </c>
      <c r="T400" s="9">
        <v>3.1</v>
      </c>
      <c r="U400" s="8">
        <v>3.1</v>
      </c>
      <c r="V400" s="9">
        <v>3.1</v>
      </c>
      <c r="W400" s="8">
        <v>3.1</v>
      </c>
      <c r="X400" s="9">
        <v>3.1</v>
      </c>
      <c r="Y400" s="8">
        <v>3.1</v>
      </c>
      <c r="Z400" s="9">
        <v>3.1</v>
      </c>
      <c r="AA400" s="8">
        <v>3.1</v>
      </c>
      <c r="AB400" s="9">
        <v>3.1</v>
      </c>
      <c r="AC400" s="8">
        <v>3.1</v>
      </c>
      <c r="AD400" s="9">
        <v>3.1</v>
      </c>
      <c r="AE400" s="8">
        <v>3.1</v>
      </c>
      <c r="AF400" s="9"/>
      <c r="AG400" s="8">
        <v>3.1</v>
      </c>
      <c r="AH400" s="9"/>
      <c r="AI400" s="8">
        <v>50.68</v>
      </c>
      <c r="AJ400" s="9"/>
    </row>
    <row r="401" spans="1:36" ht="15" x14ac:dyDescent="0.25">
      <c r="A401" s="1" t="s">
        <v>66</v>
      </c>
      <c r="B401" s="1" t="s">
        <v>67</v>
      </c>
      <c r="C401" s="1" t="str">
        <f t="shared" si="7"/>
        <v>F0022-U0022</v>
      </c>
      <c r="D401" s="1">
        <v>116</v>
      </c>
      <c r="E401" s="1" t="s">
        <v>1106</v>
      </c>
      <c r="F401" s="1" t="s">
        <v>1107</v>
      </c>
      <c r="G401" s="1" t="s">
        <v>1198</v>
      </c>
      <c r="H401" s="1" t="s">
        <v>1122</v>
      </c>
      <c r="I401" s="1" t="s">
        <v>1126</v>
      </c>
      <c r="J401" s="1" t="s">
        <v>1130</v>
      </c>
      <c r="K401" s="2">
        <v>32</v>
      </c>
      <c r="L401" s="2">
        <v>4561</v>
      </c>
      <c r="M401" s="8">
        <v>2.13</v>
      </c>
      <c r="N401" s="9">
        <v>2.13</v>
      </c>
      <c r="O401" s="8">
        <v>2.13</v>
      </c>
      <c r="P401" s="9">
        <v>2.13</v>
      </c>
      <c r="Q401" s="8">
        <v>2.13</v>
      </c>
      <c r="R401" s="9">
        <v>2.13</v>
      </c>
      <c r="S401" s="8">
        <v>2.13</v>
      </c>
      <c r="T401" s="9">
        <v>2.13</v>
      </c>
      <c r="U401" s="8">
        <v>2.13</v>
      </c>
      <c r="V401" s="9">
        <v>2.13</v>
      </c>
      <c r="W401" s="8">
        <v>2.13</v>
      </c>
      <c r="X401" s="9">
        <v>2.13</v>
      </c>
      <c r="Y401" s="8">
        <v>2.13</v>
      </c>
      <c r="Z401" s="9">
        <v>2.13</v>
      </c>
      <c r="AA401" s="8">
        <v>2.13</v>
      </c>
      <c r="AB401" s="9">
        <v>2.13</v>
      </c>
      <c r="AC401" s="8">
        <v>2.13</v>
      </c>
      <c r="AD401" s="9">
        <v>2.13</v>
      </c>
      <c r="AE401" s="8">
        <v>2.13</v>
      </c>
      <c r="AF401" s="9"/>
      <c r="AG401" s="8">
        <v>2.13</v>
      </c>
      <c r="AH401" s="9"/>
      <c r="AI401" s="8">
        <v>5.16</v>
      </c>
      <c r="AJ401" s="9"/>
    </row>
    <row r="402" spans="1:36" ht="15" x14ac:dyDescent="0.25">
      <c r="A402" s="1" t="s">
        <v>68</v>
      </c>
      <c r="B402" s="1" t="s">
        <v>69</v>
      </c>
      <c r="C402" s="1" t="str">
        <f t="shared" si="7"/>
        <v>F0023-U0942</v>
      </c>
      <c r="D402" s="1">
        <v>158</v>
      </c>
      <c r="E402" s="1" t="s">
        <v>1106</v>
      </c>
      <c r="F402" s="1" t="s">
        <v>1107</v>
      </c>
      <c r="G402" s="1" t="s">
        <v>1198</v>
      </c>
      <c r="H402" s="1" t="s">
        <v>1122</v>
      </c>
      <c r="I402" s="1" t="s">
        <v>1126</v>
      </c>
      <c r="J402" s="1" t="s">
        <v>1130</v>
      </c>
      <c r="K402" s="2">
        <v>32</v>
      </c>
      <c r="L402" s="2">
        <v>4561</v>
      </c>
      <c r="M402" s="8">
        <v>2.9000000000000004</v>
      </c>
      <c r="N402" s="9">
        <v>2.9000000000000004</v>
      </c>
      <c r="O402" s="8">
        <v>2.9000000000000004</v>
      </c>
      <c r="P402" s="9">
        <v>2.9000000000000004</v>
      </c>
      <c r="Q402" s="8">
        <v>2.9000000000000004</v>
      </c>
      <c r="R402" s="9">
        <v>2.9000000000000004</v>
      </c>
      <c r="S402" s="8">
        <v>2.9000000000000004</v>
      </c>
      <c r="T402" s="9">
        <v>2.9000000000000004</v>
      </c>
      <c r="U402" s="8">
        <v>2.9000000000000004</v>
      </c>
      <c r="V402" s="9">
        <v>2.9000000000000004</v>
      </c>
      <c r="W402" s="8">
        <v>2.9000000000000004</v>
      </c>
      <c r="X402" s="9">
        <v>2.9000000000000004</v>
      </c>
      <c r="Y402" s="8">
        <v>2.9000000000000004</v>
      </c>
      <c r="Z402" s="9">
        <v>2.9000000000000004</v>
      </c>
      <c r="AA402" s="8">
        <v>2.9000000000000004</v>
      </c>
      <c r="AB402" s="9">
        <v>2.9000000000000004</v>
      </c>
      <c r="AC402" s="8">
        <v>2.9000000000000004</v>
      </c>
      <c r="AD402" s="9">
        <v>2.9000000000000004</v>
      </c>
      <c r="AE402" s="8">
        <v>2.9000000000000004</v>
      </c>
      <c r="AF402" s="9"/>
      <c r="AG402" s="8">
        <v>2.9000000000000004</v>
      </c>
      <c r="AH402" s="9"/>
      <c r="AI402" s="8">
        <v>28.3</v>
      </c>
      <c r="AJ402" s="9"/>
    </row>
    <row r="403" spans="1:36" ht="15" x14ac:dyDescent="0.25">
      <c r="A403" s="1" t="s">
        <v>70</v>
      </c>
      <c r="B403" s="1" t="s">
        <v>71</v>
      </c>
      <c r="C403" s="1" t="str">
        <f t="shared" si="7"/>
        <v>F0024-U0694</v>
      </c>
      <c r="D403" s="1">
        <v>158</v>
      </c>
      <c r="E403" s="1" t="s">
        <v>1106</v>
      </c>
      <c r="F403" s="1" t="s">
        <v>1107</v>
      </c>
      <c r="G403" s="1" t="s">
        <v>1198</v>
      </c>
      <c r="H403" s="1" t="s">
        <v>1122</v>
      </c>
      <c r="I403" s="1" t="s">
        <v>1126</v>
      </c>
      <c r="J403" s="1" t="s">
        <v>1130</v>
      </c>
      <c r="K403" s="2">
        <v>32</v>
      </c>
      <c r="L403" s="2">
        <v>4561</v>
      </c>
      <c r="M403" s="8">
        <v>2.9000000000000004</v>
      </c>
      <c r="N403" s="9">
        <v>2.9000000000000004</v>
      </c>
      <c r="O403" s="8">
        <v>2.9000000000000004</v>
      </c>
      <c r="P403" s="9">
        <v>2.9000000000000004</v>
      </c>
      <c r="Q403" s="8">
        <v>2.9000000000000004</v>
      </c>
      <c r="R403" s="9">
        <v>2.9000000000000004</v>
      </c>
      <c r="S403" s="8">
        <v>2.9000000000000004</v>
      </c>
      <c r="T403" s="9">
        <v>2.9000000000000004</v>
      </c>
      <c r="U403" s="8">
        <v>2.9000000000000004</v>
      </c>
      <c r="V403" s="9">
        <v>2.9000000000000004</v>
      </c>
      <c r="W403" s="8">
        <v>2.9000000000000004</v>
      </c>
      <c r="X403" s="9">
        <v>2.9000000000000004</v>
      </c>
      <c r="Y403" s="8">
        <v>2.9000000000000004</v>
      </c>
      <c r="Z403" s="9">
        <v>2.9000000000000004</v>
      </c>
      <c r="AA403" s="8">
        <v>2.9000000000000004</v>
      </c>
      <c r="AB403" s="9">
        <v>2.9000000000000004</v>
      </c>
      <c r="AC403" s="8">
        <v>2.9000000000000004</v>
      </c>
      <c r="AD403" s="9">
        <v>2.9000000000000004</v>
      </c>
      <c r="AE403" s="8">
        <v>2.9000000000000004</v>
      </c>
      <c r="AF403" s="9"/>
      <c r="AG403" s="8">
        <v>2.9000000000000004</v>
      </c>
      <c r="AH403" s="9"/>
      <c r="AI403" s="8">
        <v>17.14</v>
      </c>
      <c r="AJ403" s="9"/>
    </row>
    <row r="404" spans="1:36" ht="15" x14ac:dyDescent="0.25">
      <c r="A404" s="1" t="s">
        <v>72</v>
      </c>
      <c r="B404" s="1" t="s">
        <v>73</v>
      </c>
      <c r="C404" s="1" t="str">
        <f t="shared" si="7"/>
        <v>F0025-U0756</v>
      </c>
      <c r="D404" s="1">
        <v>114</v>
      </c>
      <c r="E404" s="1" t="s">
        <v>1106</v>
      </c>
      <c r="F404" s="1" t="s">
        <v>1107</v>
      </c>
      <c r="G404" s="1" t="s">
        <v>1198</v>
      </c>
      <c r="H404" s="1" t="s">
        <v>1122</v>
      </c>
      <c r="I404" s="1" t="s">
        <v>1126</v>
      </c>
      <c r="J404" s="1">
        <v>0</v>
      </c>
      <c r="K404" s="2">
        <v>32</v>
      </c>
      <c r="L404" s="2">
        <v>4561</v>
      </c>
      <c r="M404" s="8">
        <v>2.0900000000000003</v>
      </c>
      <c r="N404" s="9">
        <v>2.0900000000000003</v>
      </c>
      <c r="O404" s="8">
        <v>2.0900000000000003</v>
      </c>
      <c r="P404" s="9">
        <v>2.0900000000000003</v>
      </c>
      <c r="Q404" s="8">
        <v>2.0900000000000003</v>
      </c>
      <c r="R404" s="9">
        <v>2.0900000000000003</v>
      </c>
      <c r="S404" s="8">
        <v>2.0900000000000003</v>
      </c>
      <c r="T404" s="9">
        <v>2.0900000000000003</v>
      </c>
      <c r="U404" s="8">
        <v>2.0900000000000003</v>
      </c>
      <c r="V404" s="9">
        <v>2.0900000000000003</v>
      </c>
      <c r="W404" s="8">
        <v>2.0900000000000003</v>
      </c>
      <c r="X404" s="9">
        <v>2.0900000000000003</v>
      </c>
      <c r="Y404" s="8">
        <v>2.0900000000000003</v>
      </c>
      <c r="Z404" s="9">
        <v>2.0900000000000003</v>
      </c>
      <c r="AA404" s="8">
        <v>2.0900000000000003</v>
      </c>
      <c r="AB404" s="9">
        <v>2.0900000000000003</v>
      </c>
      <c r="AC404" s="8">
        <v>2.0900000000000003</v>
      </c>
      <c r="AD404" s="9">
        <v>2.0900000000000003</v>
      </c>
      <c r="AE404" s="8">
        <v>2.0900000000000003</v>
      </c>
      <c r="AF404" s="9"/>
      <c r="AG404" s="8">
        <v>2.0900000000000003</v>
      </c>
      <c r="AH404" s="9"/>
      <c r="AI404" s="8">
        <v>21.71</v>
      </c>
      <c r="AJ404" s="9"/>
    </row>
    <row r="405" spans="1:36" ht="15" x14ac:dyDescent="0.25">
      <c r="A405" s="1" t="s">
        <v>74</v>
      </c>
      <c r="B405" s="1" t="s">
        <v>75</v>
      </c>
      <c r="C405" s="1" t="str">
        <f t="shared" si="7"/>
        <v>F0026-U0026</v>
      </c>
      <c r="D405" s="1">
        <v>155</v>
      </c>
      <c r="E405" s="1" t="s">
        <v>1106</v>
      </c>
      <c r="F405" s="1" t="s">
        <v>1107</v>
      </c>
      <c r="G405" s="1" t="s">
        <v>1198</v>
      </c>
      <c r="H405" s="1" t="s">
        <v>1122</v>
      </c>
      <c r="I405" s="1" t="s">
        <v>1126</v>
      </c>
      <c r="J405" s="1">
        <v>0</v>
      </c>
      <c r="K405" s="2">
        <v>32</v>
      </c>
      <c r="L405" s="2">
        <v>4561</v>
      </c>
      <c r="M405" s="8">
        <v>2.8400000000000003</v>
      </c>
      <c r="N405" s="9">
        <v>2.8400000000000003</v>
      </c>
      <c r="O405" s="8">
        <v>2.8400000000000003</v>
      </c>
      <c r="P405" s="9">
        <v>2.8400000000000003</v>
      </c>
      <c r="Q405" s="8">
        <v>2.8400000000000003</v>
      </c>
      <c r="R405" s="9">
        <v>2.8400000000000003</v>
      </c>
      <c r="S405" s="8">
        <v>2.8400000000000003</v>
      </c>
      <c r="T405" s="9">
        <v>2.8400000000000003</v>
      </c>
      <c r="U405" s="8">
        <v>2.8400000000000003</v>
      </c>
      <c r="V405" s="9">
        <v>2.8400000000000003</v>
      </c>
      <c r="W405" s="8">
        <v>2.8400000000000003</v>
      </c>
      <c r="X405" s="9">
        <v>2.8400000000000003</v>
      </c>
      <c r="Y405" s="8">
        <v>2.8400000000000003</v>
      </c>
      <c r="Z405" s="9">
        <v>2.8400000000000003</v>
      </c>
      <c r="AA405" s="8">
        <v>2.8400000000000003</v>
      </c>
      <c r="AB405" s="9">
        <v>2.8400000000000003</v>
      </c>
      <c r="AC405" s="8">
        <v>2.8400000000000003</v>
      </c>
      <c r="AD405" s="9">
        <v>2.8400000000000003</v>
      </c>
      <c r="AE405" s="8">
        <v>2.8400000000000003</v>
      </c>
      <c r="AF405" s="9"/>
      <c r="AG405" s="8">
        <v>2.8400000000000003</v>
      </c>
      <c r="AH405" s="9"/>
      <c r="AI405" s="8">
        <v>23.700000000000003</v>
      </c>
      <c r="AJ405" s="9"/>
    </row>
    <row r="406" spans="1:36" ht="15" x14ac:dyDescent="0.25">
      <c r="A406" s="1" t="s">
        <v>77</v>
      </c>
      <c r="B406" s="1" t="s">
        <v>78</v>
      </c>
      <c r="C406" s="1" t="str">
        <f t="shared" si="7"/>
        <v>F0028-U0737</v>
      </c>
      <c r="D406" s="1">
        <v>39</v>
      </c>
      <c r="E406" s="1" t="s">
        <v>1106</v>
      </c>
      <c r="F406" s="1" t="s">
        <v>1107</v>
      </c>
      <c r="G406" s="1" t="s">
        <v>1198</v>
      </c>
      <c r="H406" s="1" t="s">
        <v>1122</v>
      </c>
      <c r="I406" s="1" t="s">
        <v>1126</v>
      </c>
      <c r="J406" s="1">
        <v>0</v>
      </c>
      <c r="K406" s="2">
        <v>32</v>
      </c>
      <c r="L406" s="2">
        <v>4561</v>
      </c>
      <c r="M406" s="8">
        <v>0.71000000000000008</v>
      </c>
      <c r="N406" s="9">
        <v>0.71000000000000008</v>
      </c>
      <c r="O406" s="8">
        <v>0.71000000000000008</v>
      </c>
      <c r="P406" s="9">
        <v>0.71000000000000008</v>
      </c>
      <c r="Q406" s="8">
        <v>0.71000000000000008</v>
      </c>
      <c r="R406" s="9">
        <v>0.71000000000000008</v>
      </c>
      <c r="S406" s="8">
        <v>0.71000000000000008</v>
      </c>
      <c r="T406" s="9">
        <v>0.71000000000000008</v>
      </c>
      <c r="U406" s="8">
        <v>0.71000000000000008</v>
      </c>
      <c r="V406" s="9">
        <v>0.71000000000000008</v>
      </c>
      <c r="W406" s="8">
        <v>0.71000000000000008</v>
      </c>
      <c r="X406" s="9">
        <v>0.71000000000000008</v>
      </c>
      <c r="Y406" s="8">
        <v>0.71000000000000008</v>
      </c>
      <c r="Z406" s="9">
        <v>0.71000000000000008</v>
      </c>
      <c r="AA406" s="8">
        <v>0.71000000000000008</v>
      </c>
      <c r="AB406" s="9">
        <v>0.71000000000000008</v>
      </c>
      <c r="AC406" s="8">
        <v>0.71000000000000008</v>
      </c>
      <c r="AD406" s="9">
        <v>0.71000000000000008</v>
      </c>
      <c r="AE406" s="8">
        <v>0.71000000000000008</v>
      </c>
      <c r="AF406" s="9"/>
      <c r="AG406" s="8">
        <v>0.71000000000000008</v>
      </c>
      <c r="AH406" s="9"/>
      <c r="AI406" s="8">
        <v>1.84</v>
      </c>
      <c r="AJ406" s="9"/>
    </row>
    <row r="407" spans="1:36" ht="15" x14ac:dyDescent="0.25">
      <c r="A407" s="1" t="s">
        <v>79</v>
      </c>
      <c r="B407" s="1" t="s">
        <v>80</v>
      </c>
      <c r="C407" s="1" t="str">
        <f t="shared" si="7"/>
        <v>F0029-U1063</v>
      </c>
      <c r="D407" s="1">
        <v>87</v>
      </c>
      <c r="E407" s="1" t="s">
        <v>1106</v>
      </c>
      <c r="F407" s="1" t="s">
        <v>1107</v>
      </c>
      <c r="G407" s="1" t="s">
        <v>1198</v>
      </c>
      <c r="H407" s="1" t="s">
        <v>1122</v>
      </c>
      <c r="I407" s="1" t="s">
        <v>1126</v>
      </c>
      <c r="J407" s="1">
        <v>0</v>
      </c>
      <c r="K407" s="2">
        <v>32</v>
      </c>
      <c r="L407" s="2">
        <v>4561</v>
      </c>
      <c r="M407" s="8">
        <v>1.59</v>
      </c>
      <c r="N407" s="9">
        <v>1.59</v>
      </c>
      <c r="O407" s="8">
        <v>1.59</v>
      </c>
      <c r="P407" s="9">
        <v>1.59</v>
      </c>
      <c r="Q407" s="8">
        <v>1.59</v>
      </c>
      <c r="R407" s="9">
        <v>1.59</v>
      </c>
      <c r="S407" s="8">
        <v>1.59</v>
      </c>
      <c r="T407" s="9">
        <v>1.59</v>
      </c>
      <c r="U407" s="8">
        <v>1.59</v>
      </c>
      <c r="V407" s="9">
        <v>1.59</v>
      </c>
      <c r="W407" s="8">
        <v>1.59</v>
      </c>
      <c r="X407" s="9">
        <v>1.59</v>
      </c>
      <c r="Y407" s="8">
        <v>1.59</v>
      </c>
      <c r="Z407" s="9">
        <v>1.59</v>
      </c>
      <c r="AA407" s="8">
        <v>1.59</v>
      </c>
      <c r="AB407" s="9">
        <v>1.59</v>
      </c>
      <c r="AC407" s="8">
        <v>1.59</v>
      </c>
      <c r="AD407" s="9">
        <v>1.59</v>
      </c>
      <c r="AE407" s="8">
        <v>1.59</v>
      </c>
      <c r="AF407" s="9"/>
      <c r="AG407" s="8">
        <v>1.59</v>
      </c>
      <c r="AH407" s="9"/>
      <c r="AI407" s="8">
        <v>6.83</v>
      </c>
      <c r="AJ407" s="9"/>
    </row>
    <row r="408" spans="1:36" ht="15" x14ac:dyDescent="0.25">
      <c r="A408" s="1" t="s">
        <v>81</v>
      </c>
      <c r="B408" s="1" t="s">
        <v>82</v>
      </c>
      <c r="C408" s="1" t="str">
        <f t="shared" si="7"/>
        <v>F0031-U0031</v>
      </c>
      <c r="D408" s="1">
        <v>179</v>
      </c>
      <c r="E408" s="1" t="s">
        <v>1106</v>
      </c>
      <c r="F408" s="1" t="s">
        <v>1107</v>
      </c>
      <c r="G408" s="1" t="s">
        <v>1198</v>
      </c>
      <c r="H408" s="1" t="s">
        <v>1122</v>
      </c>
      <c r="I408" s="1" t="s">
        <v>1126</v>
      </c>
      <c r="J408" s="1">
        <v>0</v>
      </c>
      <c r="K408" s="2">
        <v>32</v>
      </c>
      <c r="L408" s="2">
        <v>4561</v>
      </c>
      <c r="M408" s="8">
        <v>3.2800000000000002</v>
      </c>
      <c r="N408" s="9">
        <v>3.2800000000000002</v>
      </c>
      <c r="O408" s="8">
        <v>3.2800000000000002</v>
      </c>
      <c r="P408" s="9">
        <v>3.2800000000000002</v>
      </c>
      <c r="Q408" s="8">
        <v>3.2800000000000002</v>
      </c>
      <c r="R408" s="9">
        <v>3.2800000000000002</v>
      </c>
      <c r="S408" s="8">
        <v>3.2800000000000002</v>
      </c>
      <c r="T408" s="9">
        <v>3.2800000000000002</v>
      </c>
      <c r="U408" s="8">
        <v>3.2800000000000002</v>
      </c>
      <c r="V408" s="9">
        <v>3.2800000000000002</v>
      </c>
      <c r="W408" s="8">
        <v>3.2800000000000002</v>
      </c>
      <c r="X408" s="9">
        <v>3.2800000000000002</v>
      </c>
      <c r="Y408" s="8">
        <v>3.2800000000000002</v>
      </c>
      <c r="Z408" s="9">
        <v>3.2800000000000002</v>
      </c>
      <c r="AA408" s="8">
        <v>3.2800000000000002</v>
      </c>
      <c r="AB408" s="9">
        <v>3.2800000000000002</v>
      </c>
      <c r="AC408" s="8">
        <v>3.2800000000000002</v>
      </c>
      <c r="AD408" s="9">
        <v>3.2800000000000002</v>
      </c>
      <c r="AE408" s="8">
        <v>3.2800000000000002</v>
      </c>
      <c r="AF408" s="9"/>
      <c r="AG408" s="8">
        <v>3.2800000000000002</v>
      </c>
      <c r="AH408" s="9"/>
      <c r="AI408" s="8">
        <v>12.23</v>
      </c>
      <c r="AJ408" s="9"/>
    </row>
    <row r="409" spans="1:36" ht="15" x14ac:dyDescent="0.25">
      <c r="A409" s="1" t="s">
        <v>83</v>
      </c>
      <c r="B409" s="1" t="s">
        <v>84</v>
      </c>
      <c r="C409" s="1" t="str">
        <f t="shared" si="7"/>
        <v>F0032-U0032</v>
      </c>
      <c r="D409" s="1">
        <v>209</v>
      </c>
      <c r="E409" s="1" t="s">
        <v>1106</v>
      </c>
      <c r="F409" s="1" t="s">
        <v>1107</v>
      </c>
      <c r="G409" s="1" t="s">
        <v>1198</v>
      </c>
      <c r="H409" s="1" t="s">
        <v>1122</v>
      </c>
      <c r="I409" s="1" t="s">
        <v>1126</v>
      </c>
      <c r="J409" s="1">
        <v>0</v>
      </c>
      <c r="K409" s="2">
        <v>32</v>
      </c>
      <c r="L409" s="2">
        <v>4561</v>
      </c>
      <c r="M409" s="8">
        <v>3.83</v>
      </c>
      <c r="N409" s="9">
        <v>1.9200000000000002</v>
      </c>
      <c r="O409" s="8">
        <v>3.83</v>
      </c>
      <c r="P409" s="9">
        <v>1.9200000000000002</v>
      </c>
      <c r="Q409" s="8">
        <v>3.83</v>
      </c>
      <c r="R409" s="9">
        <v>1.9200000000000002</v>
      </c>
      <c r="S409" s="8">
        <v>3.83</v>
      </c>
      <c r="T409" s="9">
        <v>1.9200000000000002</v>
      </c>
      <c r="U409" s="8">
        <v>3.83</v>
      </c>
      <c r="V409" s="9">
        <v>1.9200000000000002</v>
      </c>
      <c r="W409" s="8">
        <v>3.83</v>
      </c>
      <c r="X409" s="9">
        <v>1.9200000000000002</v>
      </c>
      <c r="Y409" s="8">
        <v>3.83</v>
      </c>
      <c r="Z409" s="9">
        <v>1.9200000000000002</v>
      </c>
      <c r="AA409" s="8">
        <v>3.83</v>
      </c>
      <c r="AB409" s="9">
        <v>1.9200000000000002</v>
      </c>
      <c r="AC409" s="8">
        <v>3.83</v>
      </c>
      <c r="AD409" s="9">
        <v>1.9200000000000002</v>
      </c>
      <c r="AE409" s="8">
        <v>1.9200000000000002</v>
      </c>
      <c r="AF409" s="9"/>
      <c r="AG409" s="8">
        <v>1.9200000000000002</v>
      </c>
      <c r="AH409" s="9"/>
      <c r="AI409" s="8">
        <v>8.9400000000000013</v>
      </c>
      <c r="AJ409" s="9"/>
    </row>
    <row r="410" spans="1:36" ht="15" x14ac:dyDescent="0.25">
      <c r="A410" s="1" t="s">
        <v>85</v>
      </c>
      <c r="B410" s="1" t="s">
        <v>86</v>
      </c>
      <c r="C410" s="1" t="str">
        <f t="shared" si="7"/>
        <v>F0033-U0812</v>
      </c>
      <c r="D410" s="1">
        <v>179</v>
      </c>
      <c r="E410" s="1" t="s">
        <v>1106</v>
      </c>
      <c r="F410" s="1" t="s">
        <v>1107</v>
      </c>
      <c r="G410" s="1" t="s">
        <v>1198</v>
      </c>
      <c r="H410" s="1" t="s">
        <v>1122</v>
      </c>
      <c r="I410" s="1" t="s">
        <v>1126</v>
      </c>
      <c r="J410" s="1">
        <v>0</v>
      </c>
      <c r="K410" s="2">
        <v>32</v>
      </c>
      <c r="L410" s="2">
        <v>4561</v>
      </c>
      <c r="M410" s="8">
        <v>3.2800000000000002</v>
      </c>
      <c r="N410" s="9">
        <v>3.2800000000000002</v>
      </c>
      <c r="O410" s="8">
        <v>3.2800000000000002</v>
      </c>
      <c r="P410" s="9">
        <v>3.2800000000000002</v>
      </c>
      <c r="Q410" s="8">
        <v>3.2800000000000002</v>
      </c>
      <c r="R410" s="9">
        <v>3.2800000000000002</v>
      </c>
      <c r="S410" s="8">
        <v>3.2800000000000002</v>
      </c>
      <c r="T410" s="9">
        <v>3.2800000000000002</v>
      </c>
      <c r="U410" s="8">
        <v>3.2800000000000002</v>
      </c>
      <c r="V410" s="9">
        <v>3.2800000000000002</v>
      </c>
      <c r="W410" s="8">
        <v>3.2800000000000002</v>
      </c>
      <c r="X410" s="9">
        <v>3.2800000000000002</v>
      </c>
      <c r="Y410" s="8">
        <v>3.2800000000000002</v>
      </c>
      <c r="Z410" s="9">
        <v>3.2800000000000002</v>
      </c>
      <c r="AA410" s="8">
        <v>3.2800000000000002</v>
      </c>
      <c r="AB410" s="9">
        <v>1</v>
      </c>
      <c r="AC410" s="8">
        <v>3.2800000000000002</v>
      </c>
      <c r="AD410" s="9">
        <v>3.2800000000000002</v>
      </c>
      <c r="AE410" s="8">
        <v>3.2800000000000002</v>
      </c>
      <c r="AF410" s="9"/>
      <c r="AG410" s="8">
        <v>3.2800000000000002</v>
      </c>
      <c r="AH410" s="9"/>
      <c r="AI410" s="8">
        <v>21.55</v>
      </c>
      <c r="AJ410" s="9"/>
    </row>
    <row r="411" spans="1:36" ht="15" x14ac:dyDescent="0.25">
      <c r="A411" s="1" t="s">
        <v>87</v>
      </c>
      <c r="B411" s="1" t="s">
        <v>88</v>
      </c>
      <c r="C411" s="1" t="str">
        <f t="shared" si="7"/>
        <v>F0034-U0720</v>
      </c>
      <c r="D411" s="1">
        <v>209</v>
      </c>
      <c r="E411" s="1" t="s">
        <v>1106</v>
      </c>
      <c r="F411" s="1" t="s">
        <v>1107</v>
      </c>
      <c r="G411" s="1" t="s">
        <v>1198</v>
      </c>
      <c r="H411" s="1" t="s">
        <v>1122</v>
      </c>
      <c r="I411" s="1" t="s">
        <v>1126</v>
      </c>
      <c r="J411" s="1">
        <v>0</v>
      </c>
      <c r="K411" s="2">
        <v>32</v>
      </c>
      <c r="L411" s="2">
        <v>4561</v>
      </c>
      <c r="M411" s="8">
        <v>3.83</v>
      </c>
      <c r="N411" s="9">
        <v>3.83</v>
      </c>
      <c r="O411" s="8">
        <v>3.83</v>
      </c>
      <c r="P411" s="9">
        <v>3.83</v>
      </c>
      <c r="Q411" s="8">
        <v>3.83</v>
      </c>
      <c r="R411" s="9">
        <v>3.83</v>
      </c>
      <c r="S411" s="8">
        <v>3.83</v>
      </c>
      <c r="T411" s="9">
        <v>3.83</v>
      </c>
      <c r="U411" s="8">
        <v>3.83</v>
      </c>
      <c r="V411" s="9">
        <v>3.83</v>
      </c>
      <c r="W411" s="8">
        <v>3.83</v>
      </c>
      <c r="X411" s="9">
        <v>3.83</v>
      </c>
      <c r="Y411" s="8">
        <v>3.83</v>
      </c>
      <c r="Z411" s="9">
        <v>3.83</v>
      </c>
      <c r="AA411" s="8">
        <v>3.83</v>
      </c>
      <c r="AB411" s="9">
        <v>3.83</v>
      </c>
      <c r="AC411" s="8">
        <v>3.83</v>
      </c>
      <c r="AD411" s="9">
        <v>3.83</v>
      </c>
      <c r="AE411" s="8">
        <v>3.83</v>
      </c>
      <c r="AF411" s="9"/>
      <c r="AG411" s="8">
        <v>3.83</v>
      </c>
      <c r="AH411" s="9"/>
      <c r="AI411" s="8">
        <v>14.24</v>
      </c>
      <c r="AJ411" s="9"/>
    </row>
    <row r="412" spans="1:36" ht="15" x14ac:dyDescent="0.25">
      <c r="A412" s="1" t="s">
        <v>89</v>
      </c>
      <c r="B412" s="1" t="s">
        <v>90</v>
      </c>
      <c r="C412" s="1" t="str">
        <f t="shared" si="7"/>
        <v>F0035-U0759</v>
      </c>
      <c r="D412" s="1">
        <v>166</v>
      </c>
      <c r="E412" s="1" t="s">
        <v>1106</v>
      </c>
      <c r="F412" s="1" t="s">
        <v>1107</v>
      </c>
      <c r="G412" s="1" t="s">
        <v>1198</v>
      </c>
      <c r="H412" s="1" t="s">
        <v>1122</v>
      </c>
      <c r="I412" s="1" t="s">
        <v>1126</v>
      </c>
      <c r="J412" s="1">
        <v>0</v>
      </c>
      <c r="K412" s="2">
        <v>32</v>
      </c>
      <c r="L412" s="2">
        <v>4561</v>
      </c>
      <c r="M412" s="8">
        <v>3.04</v>
      </c>
      <c r="N412" s="9">
        <v>3.04</v>
      </c>
      <c r="O412" s="8">
        <v>3.04</v>
      </c>
      <c r="P412" s="9">
        <v>3.04</v>
      </c>
      <c r="Q412" s="8">
        <v>3.04</v>
      </c>
      <c r="R412" s="9">
        <v>3.04</v>
      </c>
      <c r="S412" s="8">
        <v>3.04</v>
      </c>
      <c r="T412" s="9">
        <v>3.04</v>
      </c>
      <c r="U412" s="8">
        <v>3.04</v>
      </c>
      <c r="V412" s="9">
        <v>3.04</v>
      </c>
      <c r="W412" s="8">
        <v>3.04</v>
      </c>
      <c r="X412" s="9">
        <v>3.04</v>
      </c>
      <c r="Y412" s="8">
        <v>3.04</v>
      </c>
      <c r="Z412" s="9">
        <v>3.04</v>
      </c>
      <c r="AA412" s="8">
        <v>3.04</v>
      </c>
      <c r="AB412" s="9">
        <v>3.04</v>
      </c>
      <c r="AC412" s="8">
        <v>3.04</v>
      </c>
      <c r="AD412" s="9">
        <v>3.04</v>
      </c>
      <c r="AE412" s="8">
        <v>3.04</v>
      </c>
      <c r="AF412" s="9"/>
      <c r="AG412" s="8">
        <v>3.04</v>
      </c>
      <c r="AH412" s="9"/>
      <c r="AI412" s="8">
        <v>41.85</v>
      </c>
      <c r="AJ412" s="9"/>
    </row>
    <row r="413" spans="1:36" ht="15" x14ac:dyDescent="0.25">
      <c r="A413" s="1" t="s">
        <v>91</v>
      </c>
      <c r="B413" s="1" t="s">
        <v>92</v>
      </c>
      <c r="C413" s="1" t="str">
        <f t="shared" si="7"/>
        <v>F0036-U0783</v>
      </c>
      <c r="D413" s="1">
        <v>201</v>
      </c>
      <c r="E413" s="1" t="s">
        <v>1106</v>
      </c>
      <c r="F413" s="1" t="s">
        <v>1107</v>
      </c>
      <c r="G413" s="1" t="s">
        <v>1198</v>
      </c>
      <c r="H413" s="1" t="s">
        <v>1122</v>
      </c>
      <c r="I413" s="1" t="s">
        <v>1126</v>
      </c>
      <c r="J413" s="1">
        <v>0</v>
      </c>
      <c r="K413" s="2">
        <v>32</v>
      </c>
      <c r="L413" s="2">
        <v>4561</v>
      </c>
      <c r="M413" s="8">
        <v>3.68</v>
      </c>
      <c r="N413" s="9">
        <v>3.68</v>
      </c>
      <c r="O413" s="8">
        <v>3.68</v>
      </c>
      <c r="P413" s="9">
        <v>3.68</v>
      </c>
      <c r="Q413" s="8">
        <v>3.68</v>
      </c>
      <c r="R413" s="9">
        <v>3.68</v>
      </c>
      <c r="S413" s="8">
        <v>3.68</v>
      </c>
      <c r="T413" s="9">
        <v>3.68</v>
      </c>
      <c r="U413" s="8">
        <v>3.68</v>
      </c>
      <c r="V413" s="9">
        <v>3.68</v>
      </c>
      <c r="W413" s="8">
        <v>3.68</v>
      </c>
      <c r="X413" s="9">
        <v>3.68</v>
      </c>
      <c r="Y413" s="8">
        <v>3.68</v>
      </c>
      <c r="Z413" s="9">
        <v>3.68</v>
      </c>
      <c r="AA413" s="8">
        <v>3.68</v>
      </c>
      <c r="AB413" s="9">
        <v>3.68</v>
      </c>
      <c r="AC413" s="8">
        <v>3.68</v>
      </c>
      <c r="AD413" s="9">
        <v>3.68</v>
      </c>
      <c r="AE413" s="8">
        <v>3.68</v>
      </c>
      <c r="AF413" s="9"/>
      <c r="AG413" s="8">
        <v>3.68</v>
      </c>
      <c r="AH413" s="9"/>
      <c r="AI413" s="8">
        <v>34.450000000000003</v>
      </c>
      <c r="AJ413" s="9"/>
    </row>
    <row r="414" spans="1:36" ht="15" x14ac:dyDescent="0.25">
      <c r="A414" s="1" t="s">
        <v>93</v>
      </c>
      <c r="B414" s="1" t="s">
        <v>94</v>
      </c>
      <c r="C414" s="1" t="str">
        <f t="shared" si="7"/>
        <v>F0030-U0030</v>
      </c>
      <c r="D414" s="1">
        <v>7519</v>
      </c>
      <c r="E414" s="1" t="s">
        <v>1094</v>
      </c>
      <c r="F414" s="1" t="s">
        <v>1108</v>
      </c>
      <c r="G414" s="1" t="s">
        <v>1199</v>
      </c>
      <c r="H414" s="1" t="s">
        <v>0</v>
      </c>
      <c r="I414" s="1" t="s">
        <v>0</v>
      </c>
      <c r="J414" s="1">
        <v>0</v>
      </c>
      <c r="K414" s="2">
        <v>1</v>
      </c>
      <c r="L414" s="2">
        <v>7519</v>
      </c>
      <c r="M414" s="8">
        <v>168</v>
      </c>
      <c r="N414" s="9">
        <v>213</v>
      </c>
      <c r="O414" s="8">
        <v>166</v>
      </c>
      <c r="P414" s="9">
        <v>127</v>
      </c>
      <c r="Q414" s="8">
        <v>115</v>
      </c>
      <c r="R414" s="9">
        <v>122</v>
      </c>
      <c r="S414" s="8">
        <v>96</v>
      </c>
      <c r="T414" s="9">
        <v>80</v>
      </c>
      <c r="U414" s="8">
        <v>35</v>
      </c>
      <c r="V414" s="9">
        <v>17</v>
      </c>
      <c r="W414" s="8">
        <v>14</v>
      </c>
      <c r="X414" s="9">
        <v>12.8</v>
      </c>
      <c r="Y414" s="8">
        <v>11</v>
      </c>
      <c r="Z414" s="9">
        <v>10</v>
      </c>
      <c r="AA414" s="8">
        <v>12</v>
      </c>
      <c r="AB414" s="9">
        <v>10</v>
      </c>
      <c r="AC414" s="8">
        <v>13</v>
      </c>
      <c r="AD414" s="9">
        <v>19</v>
      </c>
      <c r="AE414" s="8">
        <v>47</v>
      </c>
      <c r="AF414" s="9"/>
      <c r="AG414" s="8">
        <v>170</v>
      </c>
      <c r="AH414" s="9"/>
      <c r="AI414" s="8">
        <v>188</v>
      </c>
      <c r="AJ414" s="9"/>
    </row>
    <row r="415" spans="1:36" ht="15" x14ac:dyDescent="0.25">
      <c r="A415" s="1" t="s">
        <v>257</v>
      </c>
      <c r="B415" s="1" t="s">
        <v>252</v>
      </c>
      <c r="C415" s="1" t="str">
        <f t="shared" si="7"/>
        <v>F0116-U0843</v>
      </c>
      <c r="D415" s="1">
        <v>297</v>
      </c>
      <c r="E415" s="1" t="s">
        <v>1094</v>
      </c>
      <c r="F415" s="1" t="s">
        <v>1109</v>
      </c>
      <c r="G415" s="1" t="s">
        <v>1199</v>
      </c>
      <c r="H415" s="1" t="s">
        <v>0</v>
      </c>
      <c r="I415" s="1" t="s">
        <v>0</v>
      </c>
      <c r="J415" s="1">
        <v>0</v>
      </c>
      <c r="K415" s="2">
        <v>3</v>
      </c>
      <c r="L415" s="2">
        <v>2484</v>
      </c>
      <c r="M415" s="8"/>
      <c r="N415" s="9">
        <v>9.2100000000000009</v>
      </c>
      <c r="O415" s="8"/>
      <c r="P415" s="9">
        <v>6.2200000000000006</v>
      </c>
      <c r="Q415" s="8"/>
      <c r="R415" s="9">
        <v>4.9000000000000004</v>
      </c>
      <c r="S415" s="8"/>
      <c r="T415" s="9">
        <v>2.5100000000000002</v>
      </c>
      <c r="U415" s="8"/>
      <c r="V415" s="9">
        <v>0.36000000000000004</v>
      </c>
      <c r="W415" s="8"/>
      <c r="X415" s="9"/>
      <c r="Y415" s="8"/>
      <c r="Z415" s="9"/>
      <c r="AA415" s="8"/>
      <c r="AB415" s="9"/>
      <c r="AC415" s="8"/>
      <c r="AD415" s="9">
        <v>0.96000000000000008</v>
      </c>
      <c r="AE415" s="8">
        <v>0.72000000000000008</v>
      </c>
      <c r="AF415" s="9"/>
      <c r="AG415" s="8">
        <v>8.43</v>
      </c>
      <c r="AH415" s="9"/>
      <c r="AI415" s="8">
        <v>7.53</v>
      </c>
      <c r="AJ415" s="9"/>
    </row>
    <row r="416" spans="1:36" ht="15" x14ac:dyDescent="0.25">
      <c r="A416" s="1" t="s">
        <v>258</v>
      </c>
      <c r="B416" s="1" t="s">
        <v>255</v>
      </c>
      <c r="C416" s="1" t="str">
        <f t="shared" si="7"/>
        <v>F0117-U0683</v>
      </c>
      <c r="D416" s="1">
        <v>374</v>
      </c>
      <c r="E416" s="1" t="s">
        <v>1094</v>
      </c>
      <c r="F416" s="1" t="s">
        <v>1109</v>
      </c>
      <c r="G416" s="1" t="s">
        <v>1199</v>
      </c>
      <c r="H416" s="1" t="s">
        <v>0</v>
      </c>
      <c r="I416" s="1" t="s">
        <v>0</v>
      </c>
      <c r="J416" s="1">
        <v>0</v>
      </c>
      <c r="K416" s="2">
        <v>3</v>
      </c>
      <c r="L416" s="2">
        <v>2484</v>
      </c>
      <c r="M416" s="8"/>
      <c r="N416" s="9">
        <v>11.59</v>
      </c>
      <c r="O416" s="8"/>
      <c r="P416" s="9">
        <v>7.83</v>
      </c>
      <c r="Q416" s="8"/>
      <c r="R416" s="9">
        <v>6.17</v>
      </c>
      <c r="S416" s="8"/>
      <c r="T416" s="9">
        <v>3.16</v>
      </c>
      <c r="U416" s="8"/>
      <c r="V416" s="9">
        <v>0.45</v>
      </c>
      <c r="W416" s="8"/>
      <c r="X416" s="9"/>
      <c r="Y416" s="8"/>
      <c r="Z416" s="9"/>
      <c r="AA416" s="8"/>
      <c r="AB416" s="9"/>
      <c r="AC416" s="8"/>
      <c r="AD416" s="9">
        <v>1.2</v>
      </c>
      <c r="AE416" s="8">
        <v>0.69000000000000006</v>
      </c>
      <c r="AF416" s="9"/>
      <c r="AG416" s="8">
        <v>8.07</v>
      </c>
      <c r="AH416" s="9"/>
      <c r="AI416" s="8">
        <v>9.49</v>
      </c>
      <c r="AJ416" s="9"/>
    </row>
    <row r="417" spans="1:36" ht="15" x14ac:dyDescent="0.25">
      <c r="A417" s="1" t="s">
        <v>501</v>
      </c>
      <c r="B417" s="1" t="s">
        <v>252</v>
      </c>
      <c r="C417" s="1" t="str">
        <f t="shared" si="7"/>
        <v>F0241-U0843</v>
      </c>
      <c r="D417" s="1">
        <v>1813</v>
      </c>
      <c r="E417" s="1" t="s">
        <v>1094</v>
      </c>
      <c r="F417" s="1" t="s">
        <v>1109</v>
      </c>
      <c r="G417" s="1" t="s">
        <v>1199</v>
      </c>
      <c r="H417" s="1" t="s">
        <v>0</v>
      </c>
      <c r="I417" s="1" t="s">
        <v>0</v>
      </c>
      <c r="J417" s="1">
        <v>0</v>
      </c>
      <c r="K417" s="2">
        <v>3</v>
      </c>
      <c r="L417" s="2">
        <v>2484</v>
      </c>
      <c r="M417" s="8">
        <v>43</v>
      </c>
      <c r="N417" s="9">
        <v>56.2</v>
      </c>
      <c r="O417" s="8">
        <v>53</v>
      </c>
      <c r="P417" s="9">
        <v>37.950000000000003</v>
      </c>
      <c r="Q417" s="8">
        <v>36</v>
      </c>
      <c r="R417" s="9">
        <v>29.92</v>
      </c>
      <c r="S417" s="8">
        <v>31</v>
      </c>
      <c r="T417" s="9">
        <v>15.33</v>
      </c>
      <c r="U417" s="8">
        <v>7</v>
      </c>
      <c r="V417" s="9">
        <v>2.19</v>
      </c>
      <c r="W417" s="8"/>
      <c r="X417" s="9"/>
      <c r="Y417" s="8"/>
      <c r="Z417" s="9"/>
      <c r="AA417" s="8"/>
      <c r="AB417" s="9"/>
      <c r="AC417" s="8"/>
      <c r="AD417" s="9">
        <v>5.84</v>
      </c>
      <c r="AE417" s="8">
        <v>3.56</v>
      </c>
      <c r="AF417" s="9"/>
      <c r="AG417" s="8">
        <v>41.57</v>
      </c>
      <c r="AH417" s="9"/>
      <c r="AI417" s="8">
        <v>45.980000000000004</v>
      </c>
      <c r="AJ417" s="9"/>
    </row>
    <row r="418" spans="1:36" ht="15" x14ac:dyDescent="0.25">
      <c r="A418" s="1" t="s">
        <v>171</v>
      </c>
      <c r="B418" s="1" t="s">
        <v>76</v>
      </c>
      <c r="C418" s="1" t="str">
        <f t="shared" si="7"/>
        <v>F0071-U0071</v>
      </c>
      <c r="D418" s="1">
        <v>820</v>
      </c>
      <c r="E418" s="1" t="s">
        <v>1106</v>
      </c>
      <c r="F418" s="1" t="s">
        <v>1078</v>
      </c>
      <c r="G418" s="1" t="s">
        <v>1198</v>
      </c>
      <c r="H418" s="1" t="s">
        <v>1123</v>
      </c>
      <c r="I418" s="1" t="s">
        <v>1126</v>
      </c>
      <c r="J418" s="1" t="s">
        <v>1130</v>
      </c>
      <c r="K418" s="2">
        <v>40</v>
      </c>
      <c r="L418" s="2">
        <v>3745</v>
      </c>
      <c r="M418" s="8">
        <v>10.25</v>
      </c>
      <c r="N418" s="9">
        <v>10.25</v>
      </c>
      <c r="O418" s="8">
        <v>10.25</v>
      </c>
      <c r="P418" s="9">
        <v>10.25</v>
      </c>
      <c r="Q418" s="8">
        <v>10.25</v>
      </c>
      <c r="R418" s="9">
        <v>10.25</v>
      </c>
      <c r="S418" s="8">
        <v>10.25</v>
      </c>
      <c r="T418" s="9">
        <v>10.25</v>
      </c>
      <c r="U418" s="8">
        <v>10.25</v>
      </c>
      <c r="V418" s="9">
        <v>10.25</v>
      </c>
      <c r="W418" s="8">
        <v>10.25</v>
      </c>
      <c r="X418" s="9">
        <v>10.25</v>
      </c>
      <c r="Y418" s="8">
        <v>10.25</v>
      </c>
      <c r="Z418" s="9">
        <v>10.25</v>
      </c>
      <c r="AA418" s="8">
        <v>10.25</v>
      </c>
      <c r="AB418" s="9">
        <v>10.25</v>
      </c>
      <c r="AC418" s="8">
        <v>10.25</v>
      </c>
      <c r="AD418" s="9">
        <v>10.25</v>
      </c>
      <c r="AE418" s="8">
        <v>10.25</v>
      </c>
      <c r="AF418" s="9"/>
      <c r="AG418" s="8">
        <v>10.25</v>
      </c>
      <c r="AH418" s="9"/>
      <c r="AI418" s="8">
        <v>74.150000000000006</v>
      </c>
      <c r="AJ418" s="9"/>
    </row>
    <row r="419" spans="1:36" ht="15" x14ac:dyDescent="0.25">
      <c r="A419" s="1" t="s">
        <v>190</v>
      </c>
      <c r="B419" s="1" t="s">
        <v>191</v>
      </c>
      <c r="C419" s="1" t="str">
        <f t="shared" si="7"/>
        <v>F0081-U0832</v>
      </c>
      <c r="D419" s="1">
        <v>75</v>
      </c>
      <c r="E419" s="1" t="s">
        <v>1106</v>
      </c>
      <c r="F419" s="1" t="s">
        <v>1078</v>
      </c>
      <c r="G419" s="1" t="s">
        <v>1198</v>
      </c>
      <c r="H419" s="1" t="s">
        <v>1123</v>
      </c>
      <c r="I419" s="1" t="s">
        <v>1126</v>
      </c>
      <c r="J419" s="1" t="s">
        <v>1130</v>
      </c>
      <c r="K419" s="2">
        <v>40</v>
      </c>
      <c r="L419" s="2">
        <v>3745</v>
      </c>
      <c r="M419" s="8">
        <v>1.56</v>
      </c>
      <c r="N419" s="9">
        <v>1.56</v>
      </c>
      <c r="O419" s="8">
        <v>1.56</v>
      </c>
      <c r="P419" s="9">
        <v>1.56</v>
      </c>
      <c r="Q419" s="8">
        <v>1.56</v>
      </c>
      <c r="R419" s="9">
        <v>1.56</v>
      </c>
      <c r="S419" s="8">
        <v>1.56</v>
      </c>
      <c r="T419" s="9">
        <v>1.56</v>
      </c>
      <c r="U419" s="8">
        <v>1.56</v>
      </c>
      <c r="V419" s="9">
        <v>1.56</v>
      </c>
      <c r="W419" s="8">
        <v>1.56</v>
      </c>
      <c r="X419" s="9">
        <v>1.56</v>
      </c>
      <c r="Y419" s="8">
        <v>1.56</v>
      </c>
      <c r="Z419" s="9">
        <v>1.56</v>
      </c>
      <c r="AA419" s="8">
        <v>1.56</v>
      </c>
      <c r="AB419" s="9">
        <v>1.56</v>
      </c>
      <c r="AC419" s="8">
        <v>1.56</v>
      </c>
      <c r="AD419" s="9">
        <v>1.56</v>
      </c>
      <c r="AE419" s="8">
        <v>1.56</v>
      </c>
      <c r="AF419" s="9"/>
      <c r="AG419" s="8">
        <v>1.56</v>
      </c>
      <c r="AH419" s="9"/>
      <c r="AI419" s="8">
        <v>21.92</v>
      </c>
      <c r="AJ419" s="9"/>
    </row>
    <row r="420" spans="1:36" ht="15" x14ac:dyDescent="0.25">
      <c r="A420" s="1" t="s">
        <v>192</v>
      </c>
      <c r="B420" s="1" t="s">
        <v>193</v>
      </c>
      <c r="C420" s="1" t="str">
        <f t="shared" si="7"/>
        <v>F0082-U0082</v>
      </c>
      <c r="D420" s="1">
        <v>75</v>
      </c>
      <c r="E420" s="1" t="s">
        <v>1106</v>
      </c>
      <c r="F420" s="1" t="s">
        <v>1078</v>
      </c>
      <c r="G420" s="1" t="s">
        <v>1198</v>
      </c>
      <c r="H420" s="1" t="s">
        <v>1123</v>
      </c>
      <c r="I420" s="1" t="s">
        <v>1126</v>
      </c>
      <c r="J420" s="1">
        <v>0</v>
      </c>
      <c r="K420" s="2">
        <v>40</v>
      </c>
      <c r="L420" s="2">
        <v>3745</v>
      </c>
      <c r="M420" s="8">
        <v>1.56</v>
      </c>
      <c r="N420" s="9">
        <v>1.56</v>
      </c>
      <c r="O420" s="8">
        <v>1.56</v>
      </c>
      <c r="P420" s="9">
        <v>1.56</v>
      </c>
      <c r="Q420" s="8">
        <v>1.56</v>
      </c>
      <c r="R420" s="9">
        <v>1.56</v>
      </c>
      <c r="S420" s="8">
        <v>1.56</v>
      </c>
      <c r="T420" s="9">
        <v>1.56</v>
      </c>
      <c r="U420" s="8">
        <v>1.56</v>
      </c>
      <c r="V420" s="9">
        <v>1.56</v>
      </c>
      <c r="W420" s="8">
        <v>1.56</v>
      </c>
      <c r="X420" s="9">
        <v>1.56</v>
      </c>
      <c r="Y420" s="8">
        <v>1.56</v>
      </c>
      <c r="Z420" s="9">
        <v>1.56</v>
      </c>
      <c r="AA420" s="8">
        <v>1.56</v>
      </c>
      <c r="AB420" s="9">
        <v>1.56</v>
      </c>
      <c r="AC420" s="8">
        <v>1.56</v>
      </c>
      <c r="AD420" s="9">
        <v>1.56</v>
      </c>
      <c r="AE420" s="8">
        <v>1.56</v>
      </c>
      <c r="AF420" s="9"/>
      <c r="AG420" s="8">
        <v>1.56</v>
      </c>
      <c r="AH420" s="9"/>
      <c r="AI420" s="8">
        <v>8.1900000000000013</v>
      </c>
      <c r="AJ420" s="9"/>
    </row>
    <row r="421" spans="1:36" ht="15" x14ac:dyDescent="0.25">
      <c r="A421" s="1" t="s">
        <v>194</v>
      </c>
      <c r="B421" s="1" t="s">
        <v>195</v>
      </c>
      <c r="C421" s="1" t="str">
        <f t="shared" si="7"/>
        <v>F0083-U0807</v>
      </c>
      <c r="D421" s="1">
        <v>75</v>
      </c>
      <c r="E421" s="1" t="s">
        <v>1106</v>
      </c>
      <c r="F421" s="1" t="s">
        <v>1078</v>
      </c>
      <c r="G421" s="1" t="s">
        <v>1198</v>
      </c>
      <c r="H421" s="1" t="s">
        <v>1123</v>
      </c>
      <c r="I421" s="1" t="s">
        <v>1126</v>
      </c>
      <c r="J421" s="1">
        <v>0</v>
      </c>
      <c r="K421" s="2">
        <v>40</v>
      </c>
      <c r="L421" s="2">
        <v>3745</v>
      </c>
      <c r="M421" s="8">
        <v>1.56</v>
      </c>
      <c r="N421" s="9">
        <v>1.56</v>
      </c>
      <c r="O421" s="8">
        <v>1.56</v>
      </c>
      <c r="P421" s="9">
        <v>1.56</v>
      </c>
      <c r="Q421" s="8">
        <v>1.56</v>
      </c>
      <c r="R421" s="9">
        <v>1.56</v>
      </c>
      <c r="S421" s="8">
        <v>1.56</v>
      </c>
      <c r="T421" s="9">
        <v>1.56</v>
      </c>
      <c r="U421" s="8">
        <v>1.56</v>
      </c>
      <c r="V421" s="9">
        <v>1.56</v>
      </c>
      <c r="W421" s="8">
        <v>1.56</v>
      </c>
      <c r="X421" s="9">
        <v>1.56</v>
      </c>
      <c r="Y421" s="8">
        <v>1.56</v>
      </c>
      <c r="Z421" s="9">
        <v>1.56</v>
      </c>
      <c r="AA421" s="8">
        <v>1.56</v>
      </c>
      <c r="AB421" s="9">
        <v>1.56</v>
      </c>
      <c r="AC421" s="8">
        <v>1.56</v>
      </c>
      <c r="AD421" s="9">
        <v>1.56</v>
      </c>
      <c r="AE421" s="8">
        <v>1.56</v>
      </c>
      <c r="AF421" s="9"/>
      <c r="AG421" s="8">
        <v>1.56</v>
      </c>
      <c r="AH421" s="9"/>
      <c r="AI421" s="8">
        <v>20.64</v>
      </c>
      <c r="AJ421" s="9"/>
    </row>
    <row r="422" spans="1:36" ht="15" x14ac:dyDescent="0.25">
      <c r="A422" s="1" t="s">
        <v>196</v>
      </c>
      <c r="B422" s="1" t="s">
        <v>197</v>
      </c>
      <c r="C422" s="1" t="str">
        <f t="shared" si="7"/>
        <v>F0084-U0893</v>
      </c>
      <c r="D422" s="1">
        <v>75</v>
      </c>
      <c r="E422" s="1" t="s">
        <v>1106</v>
      </c>
      <c r="F422" s="1" t="s">
        <v>1078</v>
      </c>
      <c r="G422" s="1" t="s">
        <v>1198</v>
      </c>
      <c r="H422" s="1" t="s">
        <v>1123</v>
      </c>
      <c r="I422" s="1" t="s">
        <v>1126</v>
      </c>
      <c r="J422" s="1">
        <v>0</v>
      </c>
      <c r="K422" s="2">
        <v>40</v>
      </c>
      <c r="L422" s="2">
        <v>3745</v>
      </c>
      <c r="M422" s="8">
        <v>1.56</v>
      </c>
      <c r="N422" s="9">
        <v>1.56</v>
      </c>
      <c r="O422" s="8">
        <v>1.56</v>
      </c>
      <c r="P422" s="9">
        <v>1.56</v>
      </c>
      <c r="Q422" s="8">
        <v>1.56</v>
      </c>
      <c r="R422" s="9">
        <v>1.56</v>
      </c>
      <c r="S422" s="8">
        <v>1.56</v>
      </c>
      <c r="T422" s="9">
        <v>1.56</v>
      </c>
      <c r="U422" s="8">
        <v>1.56</v>
      </c>
      <c r="V422" s="9">
        <v>1.56</v>
      </c>
      <c r="W422" s="8">
        <v>1.56</v>
      </c>
      <c r="X422" s="9">
        <v>1.56</v>
      </c>
      <c r="Y422" s="8">
        <v>1.56</v>
      </c>
      <c r="Z422" s="9">
        <v>1.56</v>
      </c>
      <c r="AA422" s="8">
        <v>1.56</v>
      </c>
      <c r="AB422" s="9">
        <v>1.56</v>
      </c>
      <c r="AC422" s="8">
        <v>1.56</v>
      </c>
      <c r="AD422" s="9">
        <v>1.56</v>
      </c>
      <c r="AE422" s="8">
        <v>1.56</v>
      </c>
      <c r="AF422" s="9"/>
      <c r="AG422" s="8">
        <v>1.56</v>
      </c>
      <c r="AH422" s="9"/>
      <c r="AI422" s="8">
        <v>6.66</v>
      </c>
      <c r="AJ422" s="9"/>
    </row>
    <row r="423" spans="1:36" ht="15" x14ac:dyDescent="0.25">
      <c r="A423" s="1" t="s">
        <v>198</v>
      </c>
      <c r="B423" s="1" t="s">
        <v>199</v>
      </c>
      <c r="C423" s="1" t="str">
        <f t="shared" si="7"/>
        <v>F0085-U0102</v>
      </c>
      <c r="D423" s="1">
        <v>75</v>
      </c>
      <c r="E423" s="1" t="s">
        <v>1106</v>
      </c>
      <c r="F423" s="1" t="s">
        <v>1078</v>
      </c>
      <c r="G423" s="1" t="s">
        <v>1198</v>
      </c>
      <c r="H423" s="1" t="s">
        <v>1123</v>
      </c>
      <c r="I423" s="1" t="s">
        <v>1126</v>
      </c>
      <c r="J423" s="1">
        <v>0</v>
      </c>
      <c r="K423" s="2">
        <v>40</v>
      </c>
      <c r="L423" s="2">
        <v>3745</v>
      </c>
      <c r="M423" s="8">
        <v>1.56</v>
      </c>
      <c r="N423" s="9">
        <v>1.56</v>
      </c>
      <c r="O423" s="8">
        <v>1.56</v>
      </c>
      <c r="P423" s="9">
        <v>1.56</v>
      </c>
      <c r="Q423" s="8">
        <v>1.56</v>
      </c>
      <c r="R423" s="9">
        <v>1.56</v>
      </c>
      <c r="S423" s="8">
        <v>1.56</v>
      </c>
      <c r="T423" s="9">
        <v>1.56</v>
      </c>
      <c r="U423" s="8">
        <v>1.56</v>
      </c>
      <c r="V423" s="9">
        <v>1.56</v>
      </c>
      <c r="W423" s="8">
        <v>1.56</v>
      </c>
      <c r="X423" s="9">
        <v>1.56</v>
      </c>
      <c r="Y423" s="8">
        <v>1.56</v>
      </c>
      <c r="Z423" s="9">
        <v>1.56</v>
      </c>
      <c r="AA423" s="8">
        <v>1.56</v>
      </c>
      <c r="AB423" s="9">
        <v>1.56</v>
      </c>
      <c r="AC423" s="8">
        <v>1.56</v>
      </c>
      <c r="AD423" s="9">
        <v>1.56</v>
      </c>
      <c r="AE423" s="8">
        <v>1.56</v>
      </c>
      <c r="AF423" s="9"/>
      <c r="AG423" s="8">
        <v>1.56</v>
      </c>
      <c r="AH423" s="9"/>
      <c r="AI423" s="8">
        <v>10.280000000000001</v>
      </c>
      <c r="AJ423" s="9"/>
    </row>
    <row r="424" spans="1:36" ht="15" x14ac:dyDescent="0.25">
      <c r="A424" s="1" t="s">
        <v>200</v>
      </c>
      <c r="B424" s="1" t="s">
        <v>201</v>
      </c>
      <c r="C424" s="1" t="str">
        <f t="shared" si="7"/>
        <v>F0086-U0100</v>
      </c>
      <c r="D424" s="1">
        <v>75</v>
      </c>
      <c r="E424" s="1" t="s">
        <v>1106</v>
      </c>
      <c r="F424" s="1" t="s">
        <v>1078</v>
      </c>
      <c r="G424" s="1" t="s">
        <v>1198</v>
      </c>
      <c r="H424" s="1" t="s">
        <v>1123</v>
      </c>
      <c r="I424" s="1" t="s">
        <v>1126</v>
      </c>
      <c r="J424" s="1">
        <v>0</v>
      </c>
      <c r="K424" s="2">
        <v>40</v>
      </c>
      <c r="L424" s="2">
        <v>3745</v>
      </c>
      <c r="M424" s="8">
        <v>1.56</v>
      </c>
      <c r="N424" s="9">
        <v>1.56</v>
      </c>
      <c r="O424" s="8">
        <v>1.56</v>
      </c>
      <c r="P424" s="9">
        <v>1.56</v>
      </c>
      <c r="Q424" s="8">
        <v>1.56</v>
      </c>
      <c r="R424" s="9">
        <v>1.56</v>
      </c>
      <c r="S424" s="8">
        <v>1.56</v>
      </c>
      <c r="T424" s="9">
        <v>1.56</v>
      </c>
      <c r="U424" s="8">
        <v>1.56</v>
      </c>
      <c r="V424" s="9">
        <v>1.56</v>
      </c>
      <c r="W424" s="8">
        <v>1.56</v>
      </c>
      <c r="X424" s="9">
        <v>1.56</v>
      </c>
      <c r="Y424" s="8">
        <v>1.56</v>
      </c>
      <c r="Z424" s="9">
        <v>1.56</v>
      </c>
      <c r="AA424" s="8">
        <v>1.56</v>
      </c>
      <c r="AB424" s="9">
        <v>1.56</v>
      </c>
      <c r="AC424" s="8">
        <v>1.56</v>
      </c>
      <c r="AD424" s="9">
        <v>1.56</v>
      </c>
      <c r="AE424" s="8">
        <v>1.56</v>
      </c>
      <c r="AF424" s="9"/>
      <c r="AG424" s="8">
        <v>1.56</v>
      </c>
      <c r="AH424" s="9"/>
      <c r="AI424" s="8">
        <v>15.49</v>
      </c>
      <c r="AJ424" s="9"/>
    </row>
    <row r="425" spans="1:36" ht="15" x14ac:dyDescent="0.25">
      <c r="A425" s="1" t="s">
        <v>186</v>
      </c>
      <c r="B425" s="1" t="s">
        <v>187</v>
      </c>
      <c r="C425" s="1" t="str">
        <f t="shared" si="7"/>
        <v>F0079-U0964</v>
      </c>
      <c r="D425" s="1">
        <v>75</v>
      </c>
      <c r="E425" s="1" t="s">
        <v>1106</v>
      </c>
      <c r="F425" s="1" t="s">
        <v>1078</v>
      </c>
      <c r="G425" s="1" t="s">
        <v>1198</v>
      </c>
      <c r="H425" s="1" t="s">
        <v>1123</v>
      </c>
      <c r="I425" s="1" t="s">
        <v>1126</v>
      </c>
      <c r="J425" s="1">
        <v>0</v>
      </c>
      <c r="K425" s="2">
        <v>40</v>
      </c>
      <c r="L425" s="2">
        <v>3745</v>
      </c>
      <c r="M425" s="8">
        <v>1.56</v>
      </c>
      <c r="N425" s="9">
        <v>1.56</v>
      </c>
      <c r="O425" s="8">
        <v>1.56</v>
      </c>
      <c r="P425" s="9">
        <v>1.56</v>
      </c>
      <c r="Q425" s="8">
        <v>1.56</v>
      </c>
      <c r="R425" s="9">
        <v>1.56</v>
      </c>
      <c r="S425" s="8">
        <v>1.56</v>
      </c>
      <c r="T425" s="9">
        <v>1.56</v>
      </c>
      <c r="U425" s="8">
        <v>1.56</v>
      </c>
      <c r="V425" s="9">
        <v>1.56</v>
      </c>
      <c r="W425" s="8">
        <v>1.56</v>
      </c>
      <c r="X425" s="9">
        <v>1.56</v>
      </c>
      <c r="Y425" s="8">
        <v>1.56</v>
      </c>
      <c r="Z425" s="9">
        <v>1.56</v>
      </c>
      <c r="AA425" s="8">
        <v>1.56</v>
      </c>
      <c r="AB425" s="9">
        <v>1.56</v>
      </c>
      <c r="AC425" s="8">
        <v>1.56</v>
      </c>
      <c r="AD425" s="9">
        <v>1.56</v>
      </c>
      <c r="AE425" s="8">
        <v>1.56</v>
      </c>
      <c r="AF425" s="9"/>
      <c r="AG425" s="8">
        <v>1.56</v>
      </c>
      <c r="AH425" s="9"/>
      <c r="AI425" s="8">
        <v>14.510000000000002</v>
      </c>
      <c r="AJ425" s="9"/>
    </row>
    <row r="426" spans="1:36" ht="15" x14ac:dyDescent="0.25">
      <c r="A426" s="1" t="s">
        <v>188</v>
      </c>
      <c r="B426" s="1" t="s">
        <v>189</v>
      </c>
      <c r="C426" s="1" t="str">
        <f t="shared" si="7"/>
        <v>F0080-U0937</v>
      </c>
      <c r="D426" s="1">
        <v>75</v>
      </c>
      <c r="E426" s="1" t="s">
        <v>1106</v>
      </c>
      <c r="F426" s="1" t="s">
        <v>1078</v>
      </c>
      <c r="G426" s="1" t="s">
        <v>1198</v>
      </c>
      <c r="H426" s="1" t="s">
        <v>1123</v>
      </c>
      <c r="I426" s="1" t="s">
        <v>1126</v>
      </c>
      <c r="J426" s="1">
        <v>0</v>
      </c>
      <c r="K426" s="2">
        <v>40</v>
      </c>
      <c r="L426" s="2">
        <v>3745</v>
      </c>
      <c r="M426" s="8">
        <v>1.56</v>
      </c>
      <c r="N426" s="9">
        <v>1.56</v>
      </c>
      <c r="O426" s="8">
        <v>1.56</v>
      </c>
      <c r="P426" s="9">
        <v>1.56</v>
      </c>
      <c r="Q426" s="8">
        <v>1.56</v>
      </c>
      <c r="R426" s="9">
        <v>1.56</v>
      </c>
      <c r="S426" s="8">
        <v>1.56</v>
      </c>
      <c r="T426" s="9">
        <v>1.56</v>
      </c>
      <c r="U426" s="8">
        <v>1.56</v>
      </c>
      <c r="V426" s="9">
        <v>1.56</v>
      </c>
      <c r="W426" s="8">
        <v>1.56</v>
      </c>
      <c r="X426" s="9">
        <v>1.56</v>
      </c>
      <c r="Y426" s="8">
        <v>1.56</v>
      </c>
      <c r="Z426" s="9">
        <v>1.56</v>
      </c>
      <c r="AA426" s="8">
        <v>1.56</v>
      </c>
      <c r="AB426" s="9">
        <v>1.56</v>
      </c>
      <c r="AC426" s="8">
        <v>1.56</v>
      </c>
      <c r="AD426" s="9">
        <v>1.56</v>
      </c>
      <c r="AE426" s="8">
        <v>1.56</v>
      </c>
      <c r="AF426" s="9"/>
      <c r="AG426" s="8">
        <v>1.56</v>
      </c>
      <c r="AH426" s="9"/>
      <c r="AI426" s="8">
        <v>19.490000000000002</v>
      </c>
      <c r="AJ426" s="9"/>
    </row>
    <row r="427" spans="1:36" ht="15" x14ac:dyDescent="0.25">
      <c r="A427" s="1" t="s">
        <v>202</v>
      </c>
      <c r="B427" s="1" t="s">
        <v>203</v>
      </c>
      <c r="C427" s="1" t="str">
        <f t="shared" si="7"/>
        <v>F0087-U0948</v>
      </c>
      <c r="D427" s="1">
        <v>75</v>
      </c>
      <c r="E427" s="1" t="s">
        <v>1106</v>
      </c>
      <c r="F427" s="1" t="s">
        <v>1078</v>
      </c>
      <c r="G427" s="1" t="s">
        <v>1198</v>
      </c>
      <c r="H427" s="1" t="s">
        <v>1123</v>
      </c>
      <c r="I427" s="1" t="s">
        <v>1126</v>
      </c>
      <c r="J427" s="1">
        <v>0</v>
      </c>
      <c r="K427" s="2">
        <v>40</v>
      </c>
      <c r="L427" s="2">
        <v>3745</v>
      </c>
      <c r="M427" s="8">
        <v>1.56</v>
      </c>
      <c r="N427" s="9">
        <v>1.56</v>
      </c>
      <c r="O427" s="8">
        <v>1.56</v>
      </c>
      <c r="P427" s="9">
        <v>1.56</v>
      </c>
      <c r="Q427" s="8">
        <v>1.56</v>
      </c>
      <c r="R427" s="9">
        <v>1.56</v>
      </c>
      <c r="S427" s="8">
        <v>1.56</v>
      </c>
      <c r="T427" s="9">
        <v>1.56</v>
      </c>
      <c r="U427" s="8">
        <v>1.56</v>
      </c>
      <c r="V427" s="9">
        <v>1.56</v>
      </c>
      <c r="W427" s="8">
        <v>1.56</v>
      </c>
      <c r="X427" s="9">
        <v>1.56</v>
      </c>
      <c r="Y427" s="8">
        <v>1.56</v>
      </c>
      <c r="Z427" s="9">
        <v>1.56</v>
      </c>
      <c r="AA427" s="8">
        <v>1.56</v>
      </c>
      <c r="AB427" s="9">
        <v>1.56</v>
      </c>
      <c r="AC427" s="8">
        <v>1.56</v>
      </c>
      <c r="AD427" s="9">
        <v>1.56</v>
      </c>
      <c r="AE427" s="8">
        <v>1.56</v>
      </c>
      <c r="AF427" s="9"/>
      <c r="AG427" s="8">
        <v>1.56</v>
      </c>
      <c r="AH427" s="9"/>
      <c r="AI427" s="8">
        <v>15.71</v>
      </c>
      <c r="AJ427" s="9"/>
    </row>
    <row r="428" spans="1:36" ht="15" x14ac:dyDescent="0.25">
      <c r="A428" s="1" t="s">
        <v>204</v>
      </c>
      <c r="B428" s="1" t="s">
        <v>205</v>
      </c>
      <c r="C428" s="1" t="str">
        <f t="shared" si="7"/>
        <v>F0088-U0997</v>
      </c>
      <c r="D428" s="1">
        <v>75</v>
      </c>
      <c r="E428" s="1" t="s">
        <v>1106</v>
      </c>
      <c r="F428" s="1" t="s">
        <v>1078</v>
      </c>
      <c r="G428" s="1" t="s">
        <v>1198</v>
      </c>
      <c r="H428" s="1" t="s">
        <v>1123</v>
      </c>
      <c r="I428" s="1" t="s">
        <v>1126</v>
      </c>
      <c r="J428" s="1">
        <v>0</v>
      </c>
      <c r="K428" s="2">
        <v>40</v>
      </c>
      <c r="L428" s="2">
        <v>3745</v>
      </c>
      <c r="M428" s="8">
        <v>1.56</v>
      </c>
      <c r="N428" s="9">
        <v>1.56</v>
      </c>
      <c r="O428" s="8">
        <v>1.56</v>
      </c>
      <c r="P428" s="9">
        <v>1.56</v>
      </c>
      <c r="Q428" s="8">
        <v>1.56</v>
      </c>
      <c r="R428" s="9">
        <v>1.56</v>
      </c>
      <c r="S428" s="8">
        <v>1.56</v>
      </c>
      <c r="T428" s="9">
        <v>1.56</v>
      </c>
      <c r="U428" s="8">
        <v>1.56</v>
      </c>
      <c r="V428" s="9">
        <v>1.56</v>
      </c>
      <c r="W428" s="8">
        <v>1.56</v>
      </c>
      <c r="X428" s="9">
        <v>1.56</v>
      </c>
      <c r="Y428" s="8">
        <v>1.56</v>
      </c>
      <c r="Z428" s="9">
        <v>1.56</v>
      </c>
      <c r="AA428" s="8">
        <v>1.56</v>
      </c>
      <c r="AB428" s="9">
        <v>1.56</v>
      </c>
      <c r="AC428" s="8">
        <v>1.56</v>
      </c>
      <c r="AD428" s="9">
        <v>1.56</v>
      </c>
      <c r="AE428" s="8">
        <v>1.56</v>
      </c>
      <c r="AF428" s="9"/>
      <c r="AG428" s="8">
        <v>1.56</v>
      </c>
      <c r="AH428" s="9"/>
      <c r="AI428" s="8">
        <v>15.58</v>
      </c>
      <c r="AJ428" s="9"/>
    </row>
    <row r="429" spans="1:36" ht="15" x14ac:dyDescent="0.25">
      <c r="A429" s="1" t="s">
        <v>206</v>
      </c>
      <c r="B429" s="1" t="s">
        <v>207</v>
      </c>
      <c r="C429" s="1" t="str">
        <f t="shared" si="7"/>
        <v>F0089-U0089</v>
      </c>
      <c r="D429" s="1">
        <v>75</v>
      </c>
      <c r="E429" s="1" t="s">
        <v>1106</v>
      </c>
      <c r="F429" s="1" t="s">
        <v>1078</v>
      </c>
      <c r="G429" s="1" t="s">
        <v>1198</v>
      </c>
      <c r="H429" s="1" t="s">
        <v>1123</v>
      </c>
      <c r="I429" s="1" t="s">
        <v>1126</v>
      </c>
      <c r="J429" s="1">
        <v>0</v>
      </c>
      <c r="K429" s="2">
        <v>40</v>
      </c>
      <c r="L429" s="2">
        <v>3745</v>
      </c>
      <c r="M429" s="8">
        <v>1.56</v>
      </c>
      <c r="N429" s="9">
        <v>1.56</v>
      </c>
      <c r="O429" s="8">
        <v>1.56</v>
      </c>
      <c r="P429" s="9">
        <v>1.56</v>
      </c>
      <c r="Q429" s="8">
        <v>1.56</v>
      </c>
      <c r="R429" s="9">
        <v>1.56</v>
      </c>
      <c r="S429" s="8">
        <v>1.56</v>
      </c>
      <c r="T429" s="9">
        <v>1.56</v>
      </c>
      <c r="U429" s="8">
        <v>1.56</v>
      </c>
      <c r="V429" s="9">
        <v>1.56</v>
      </c>
      <c r="W429" s="8">
        <v>1.56</v>
      </c>
      <c r="X429" s="9">
        <v>1.56</v>
      </c>
      <c r="Y429" s="8">
        <v>1.56</v>
      </c>
      <c r="Z429" s="9">
        <v>1.56</v>
      </c>
      <c r="AA429" s="8">
        <v>1.56</v>
      </c>
      <c r="AB429" s="9">
        <v>1.56</v>
      </c>
      <c r="AC429" s="8">
        <v>1.56</v>
      </c>
      <c r="AD429" s="9">
        <v>1.56</v>
      </c>
      <c r="AE429" s="8">
        <v>1.56</v>
      </c>
      <c r="AF429" s="9"/>
      <c r="AG429" s="8">
        <v>1.56</v>
      </c>
      <c r="AH429" s="9"/>
      <c r="AI429" s="8">
        <v>9.2900000000000009</v>
      </c>
      <c r="AJ429" s="9"/>
    </row>
    <row r="430" spans="1:36" ht="15" x14ac:dyDescent="0.25">
      <c r="A430" s="1" t="s">
        <v>208</v>
      </c>
      <c r="B430" s="1" t="s">
        <v>209</v>
      </c>
      <c r="C430" s="1" t="str">
        <f t="shared" si="7"/>
        <v>F0090-U0986</v>
      </c>
      <c r="D430" s="1">
        <v>75</v>
      </c>
      <c r="E430" s="1" t="s">
        <v>1106</v>
      </c>
      <c r="F430" s="1" t="s">
        <v>1078</v>
      </c>
      <c r="G430" s="1" t="s">
        <v>1198</v>
      </c>
      <c r="H430" s="1" t="s">
        <v>1123</v>
      </c>
      <c r="I430" s="1" t="s">
        <v>1126</v>
      </c>
      <c r="J430" s="1">
        <v>0</v>
      </c>
      <c r="K430" s="2">
        <v>40</v>
      </c>
      <c r="L430" s="2">
        <v>3745</v>
      </c>
      <c r="M430" s="8">
        <v>1.56</v>
      </c>
      <c r="N430" s="9">
        <v>1.56</v>
      </c>
      <c r="O430" s="8">
        <v>1.56</v>
      </c>
      <c r="P430" s="9">
        <v>1.56</v>
      </c>
      <c r="Q430" s="8">
        <v>1.56</v>
      </c>
      <c r="R430" s="9">
        <v>1.56</v>
      </c>
      <c r="S430" s="8">
        <v>1.56</v>
      </c>
      <c r="T430" s="9">
        <v>1.56</v>
      </c>
      <c r="U430" s="8">
        <v>1.56</v>
      </c>
      <c r="V430" s="9">
        <v>1.56</v>
      </c>
      <c r="W430" s="8">
        <v>1.56</v>
      </c>
      <c r="X430" s="9">
        <v>1.56</v>
      </c>
      <c r="Y430" s="8">
        <v>1.56</v>
      </c>
      <c r="Z430" s="9">
        <v>1.56</v>
      </c>
      <c r="AA430" s="8">
        <v>1.56</v>
      </c>
      <c r="AB430" s="9">
        <v>1.56</v>
      </c>
      <c r="AC430" s="8">
        <v>1.56</v>
      </c>
      <c r="AD430" s="9">
        <v>1.56</v>
      </c>
      <c r="AE430" s="8">
        <v>1.56</v>
      </c>
      <c r="AF430" s="9"/>
      <c r="AG430" s="8">
        <v>1.56</v>
      </c>
      <c r="AH430" s="9"/>
      <c r="AI430" s="8">
        <v>14.59</v>
      </c>
      <c r="AJ430" s="9"/>
    </row>
    <row r="431" spans="1:36" ht="15" x14ac:dyDescent="0.25">
      <c r="A431" s="1" t="s">
        <v>210</v>
      </c>
      <c r="B431" s="1" t="s">
        <v>211</v>
      </c>
      <c r="C431" s="1" t="str">
        <f t="shared" si="7"/>
        <v>F0091-U0091</v>
      </c>
      <c r="D431" s="1">
        <v>75</v>
      </c>
      <c r="E431" s="1" t="s">
        <v>1106</v>
      </c>
      <c r="F431" s="1" t="s">
        <v>1078</v>
      </c>
      <c r="G431" s="1" t="s">
        <v>1198</v>
      </c>
      <c r="H431" s="1" t="s">
        <v>1123</v>
      </c>
      <c r="I431" s="1" t="s">
        <v>1126</v>
      </c>
      <c r="J431" s="1">
        <v>0</v>
      </c>
      <c r="K431" s="2">
        <v>40</v>
      </c>
      <c r="L431" s="2">
        <v>3745</v>
      </c>
      <c r="M431" s="8">
        <v>1.56</v>
      </c>
      <c r="N431" s="9">
        <v>0.78</v>
      </c>
      <c r="O431" s="8">
        <v>0.78</v>
      </c>
      <c r="P431" s="9">
        <v>0.78</v>
      </c>
      <c r="Q431" s="8">
        <v>0.78</v>
      </c>
      <c r="R431" s="9">
        <v>0.78</v>
      </c>
      <c r="S431" s="8">
        <v>0.78</v>
      </c>
      <c r="T431" s="9">
        <v>0.78</v>
      </c>
      <c r="U431" s="8">
        <v>0.78</v>
      </c>
      <c r="V431" s="9">
        <v>0.78</v>
      </c>
      <c r="W431" s="8">
        <v>0.78</v>
      </c>
      <c r="X431" s="9">
        <v>0.78</v>
      </c>
      <c r="Y431" s="8">
        <v>0.78</v>
      </c>
      <c r="Z431" s="9">
        <v>0.78</v>
      </c>
      <c r="AA431" s="8">
        <v>0.78</v>
      </c>
      <c r="AB431" s="9">
        <v>0.78</v>
      </c>
      <c r="AC431" s="8">
        <v>0.78</v>
      </c>
      <c r="AD431" s="9">
        <v>0.78</v>
      </c>
      <c r="AE431" s="8">
        <v>0.78</v>
      </c>
      <c r="AF431" s="9"/>
      <c r="AG431" s="8">
        <v>0.78</v>
      </c>
      <c r="AH431" s="9"/>
      <c r="AI431" s="8">
        <v>4.71</v>
      </c>
      <c r="AJ431" s="9"/>
    </row>
    <row r="432" spans="1:36" ht="15" x14ac:dyDescent="0.25">
      <c r="A432" s="1" t="s">
        <v>212</v>
      </c>
      <c r="B432" s="1" t="s">
        <v>213</v>
      </c>
      <c r="C432" s="1" t="str">
        <f t="shared" si="7"/>
        <v>F0092-U0724</v>
      </c>
      <c r="D432" s="1">
        <v>75</v>
      </c>
      <c r="E432" s="1" t="s">
        <v>1106</v>
      </c>
      <c r="F432" s="1" t="s">
        <v>1078</v>
      </c>
      <c r="G432" s="1" t="s">
        <v>1198</v>
      </c>
      <c r="H432" s="1" t="s">
        <v>1123</v>
      </c>
      <c r="I432" s="1" t="s">
        <v>1126</v>
      </c>
      <c r="J432" s="1">
        <v>0</v>
      </c>
      <c r="K432" s="2">
        <v>40</v>
      </c>
      <c r="L432" s="2">
        <v>3745</v>
      </c>
      <c r="M432" s="8">
        <v>1.56</v>
      </c>
      <c r="N432" s="9">
        <v>1.56</v>
      </c>
      <c r="O432" s="8">
        <v>1.56</v>
      </c>
      <c r="P432" s="9">
        <v>1.56</v>
      </c>
      <c r="Q432" s="8">
        <v>1.56</v>
      </c>
      <c r="R432" s="9">
        <v>1.56</v>
      </c>
      <c r="S432" s="8">
        <v>1.56</v>
      </c>
      <c r="T432" s="9">
        <v>1.56</v>
      </c>
      <c r="U432" s="8">
        <v>1.56</v>
      </c>
      <c r="V432" s="9">
        <v>1.56</v>
      </c>
      <c r="W432" s="8">
        <v>1.56</v>
      </c>
      <c r="X432" s="9">
        <v>1.56</v>
      </c>
      <c r="Y432" s="8">
        <v>1.56</v>
      </c>
      <c r="Z432" s="9">
        <v>1.56</v>
      </c>
      <c r="AA432" s="8">
        <v>1.56</v>
      </c>
      <c r="AB432" s="9">
        <v>1.56</v>
      </c>
      <c r="AC432" s="8">
        <v>1.56</v>
      </c>
      <c r="AD432" s="9">
        <v>1.56</v>
      </c>
      <c r="AE432" s="8">
        <v>1.56</v>
      </c>
      <c r="AF432" s="9"/>
      <c r="AG432" s="8">
        <v>1.56</v>
      </c>
      <c r="AH432" s="9"/>
      <c r="AI432" s="8">
        <v>17.54</v>
      </c>
      <c r="AJ432" s="9"/>
    </row>
    <row r="433" spans="1:36" ht="15" x14ac:dyDescent="0.25">
      <c r="A433" s="1" t="s">
        <v>214</v>
      </c>
      <c r="B433" s="1" t="s">
        <v>215</v>
      </c>
      <c r="C433" s="1" t="str">
        <f t="shared" si="7"/>
        <v>F0093-U0980</v>
      </c>
      <c r="D433" s="1">
        <v>75</v>
      </c>
      <c r="E433" s="1" t="s">
        <v>1106</v>
      </c>
      <c r="F433" s="1" t="s">
        <v>1078</v>
      </c>
      <c r="G433" s="1" t="s">
        <v>1198</v>
      </c>
      <c r="H433" s="1" t="s">
        <v>1123</v>
      </c>
      <c r="I433" s="1" t="s">
        <v>1126</v>
      </c>
      <c r="J433" s="1">
        <v>0</v>
      </c>
      <c r="K433" s="2">
        <v>40</v>
      </c>
      <c r="L433" s="2">
        <v>3745</v>
      </c>
      <c r="M433" s="8">
        <v>1.56</v>
      </c>
      <c r="N433" s="9">
        <v>1.56</v>
      </c>
      <c r="O433" s="8">
        <v>1.56</v>
      </c>
      <c r="P433" s="9">
        <v>1.56</v>
      </c>
      <c r="Q433" s="8">
        <v>1.56</v>
      </c>
      <c r="R433" s="9">
        <v>1.56</v>
      </c>
      <c r="S433" s="8">
        <v>1.56</v>
      </c>
      <c r="T433" s="9">
        <v>1.56</v>
      </c>
      <c r="U433" s="8">
        <v>1.56</v>
      </c>
      <c r="V433" s="9">
        <v>1.56</v>
      </c>
      <c r="W433" s="8">
        <v>1.56</v>
      </c>
      <c r="X433" s="9">
        <v>1.56</v>
      </c>
      <c r="Y433" s="8">
        <v>1.56</v>
      </c>
      <c r="Z433" s="9">
        <v>1.56</v>
      </c>
      <c r="AA433" s="8">
        <v>1.56</v>
      </c>
      <c r="AB433" s="9">
        <v>1.56</v>
      </c>
      <c r="AC433" s="8">
        <v>1.56</v>
      </c>
      <c r="AD433" s="9">
        <v>1.56</v>
      </c>
      <c r="AE433" s="8">
        <v>1.56</v>
      </c>
      <c r="AF433" s="9"/>
      <c r="AG433" s="8">
        <v>1.56</v>
      </c>
      <c r="AH433" s="9"/>
      <c r="AI433" s="8">
        <v>21.92</v>
      </c>
      <c r="AJ433" s="9"/>
    </row>
    <row r="434" spans="1:36" ht="15" x14ac:dyDescent="0.25">
      <c r="A434" s="1" t="s">
        <v>216</v>
      </c>
      <c r="B434" s="1" t="s">
        <v>217</v>
      </c>
      <c r="C434" s="1" t="str">
        <f t="shared" si="7"/>
        <v>F0094-U0761</v>
      </c>
      <c r="D434" s="1">
        <v>75</v>
      </c>
      <c r="E434" s="1" t="s">
        <v>1106</v>
      </c>
      <c r="F434" s="1" t="s">
        <v>1078</v>
      </c>
      <c r="G434" s="1" t="s">
        <v>1198</v>
      </c>
      <c r="H434" s="1" t="s">
        <v>1123</v>
      </c>
      <c r="I434" s="1" t="s">
        <v>1126</v>
      </c>
      <c r="J434" s="1">
        <v>0</v>
      </c>
      <c r="K434" s="2">
        <v>40</v>
      </c>
      <c r="L434" s="2">
        <v>3745</v>
      </c>
      <c r="M434" s="8">
        <v>1.56</v>
      </c>
      <c r="N434" s="9">
        <v>1.56</v>
      </c>
      <c r="O434" s="8">
        <v>1.56</v>
      </c>
      <c r="P434" s="9">
        <v>1.56</v>
      </c>
      <c r="Q434" s="8">
        <v>1.56</v>
      </c>
      <c r="R434" s="9">
        <v>1.56</v>
      </c>
      <c r="S434" s="8">
        <v>1.56</v>
      </c>
      <c r="T434" s="9">
        <v>1.56</v>
      </c>
      <c r="U434" s="8">
        <v>1.56</v>
      </c>
      <c r="V434" s="9">
        <v>1.56</v>
      </c>
      <c r="W434" s="8">
        <v>1.56</v>
      </c>
      <c r="X434" s="9">
        <v>1.56</v>
      </c>
      <c r="Y434" s="8">
        <v>1.56</v>
      </c>
      <c r="Z434" s="9">
        <v>1.56</v>
      </c>
      <c r="AA434" s="8">
        <v>1.56</v>
      </c>
      <c r="AB434" s="9">
        <v>1.56</v>
      </c>
      <c r="AC434" s="8">
        <v>1.56</v>
      </c>
      <c r="AD434" s="9">
        <v>1.56</v>
      </c>
      <c r="AE434" s="8">
        <v>1.56</v>
      </c>
      <c r="AF434" s="9"/>
      <c r="AG434" s="8">
        <v>1.56</v>
      </c>
      <c r="AH434" s="9"/>
      <c r="AI434" s="8">
        <v>8.43</v>
      </c>
      <c r="AJ434" s="9"/>
    </row>
    <row r="435" spans="1:36" ht="15" x14ac:dyDescent="0.25">
      <c r="A435" s="1" t="s">
        <v>218</v>
      </c>
      <c r="B435" s="1" t="s">
        <v>219</v>
      </c>
      <c r="C435" s="1" t="str">
        <f t="shared" si="7"/>
        <v>F0095-U0033</v>
      </c>
      <c r="D435" s="1">
        <v>75</v>
      </c>
      <c r="E435" s="1" t="s">
        <v>1106</v>
      </c>
      <c r="F435" s="1" t="s">
        <v>1078</v>
      </c>
      <c r="G435" s="1" t="s">
        <v>1198</v>
      </c>
      <c r="H435" s="1" t="s">
        <v>1123</v>
      </c>
      <c r="I435" s="1" t="s">
        <v>1126</v>
      </c>
      <c r="J435" s="1">
        <v>0</v>
      </c>
      <c r="K435" s="2">
        <v>40</v>
      </c>
      <c r="L435" s="2">
        <v>3745</v>
      </c>
      <c r="M435" s="8">
        <v>1.56</v>
      </c>
      <c r="N435" s="9">
        <v>1.56</v>
      </c>
      <c r="O435" s="8">
        <v>1.56</v>
      </c>
      <c r="P435" s="9">
        <v>1.56</v>
      </c>
      <c r="Q435" s="8">
        <v>1.56</v>
      </c>
      <c r="R435" s="9">
        <v>1.56</v>
      </c>
      <c r="S435" s="8">
        <v>1.56</v>
      </c>
      <c r="T435" s="9">
        <v>1.56</v>
      </c>
      <c r="U435" s="8">
        <v>1.56</v>
      </c>
      <c r="V435" s="9">
        <v>1.56</v>
      </c>
      <c r="W435" s="8">
        <v>1.56</v>
      </c>
      <c r="X435" s="9">
        <v>1.56</v>
      </c>
      <c r="Y435" s="8">
        <v>1.56</v>
      </c>
      <c r="Z435" s="9">
        <v>1.56</v>
      </c>
      <c r="AA435" s="8">
        <v>1.56</v>
      </c>
      <c r="AB435" s="9">
        <v>1.56</v>
      </c>
      <c r="AC435" s="8">
        <v>1.56</v>
      </c>
      <c r="AD435" s="9">
        <v>1.56</v>
      </c>
      <c r="AE435" s="8">
        <v>1.56</v>
      </c>
      <c r="AF435" s="9"/>
      <c r="AG435" s="8">
        <v>1.56</v>
      </c>
      <c r="AH435" s="9"/>
      <c r="AI435" s="8">
        <v>5.21</v>
      </c>
      <c r="AJ435" s="9"/>
    </row>
    <row r="436" spans="1:36" ht="15" x14ac:dyDescent="0.25">
      <c r="A436" s="1" t="s">
        <v>220</v>
      </c>
      <c r="B436" s="1" t="s">
        <v>221</v>
      </c>
      <c r="C436" s="1" t="str">
        <f t="shared" si="7"/>
        <v>F0096-U0096</v>
      </c>
      <c r="D436" s="1">
        <v>75</v>
      </c>
      <c r="E436" s="1" t="s">
        <v>1106</v>
      </c>
      <c r="F436" s="1" t="s">
        <v>1078</v>
      </c>
      <c r="G436" s="1" t="s">
        <v>1198</v>
      </c>
      <c r="H436" s="1" t="s">
        <v>1123</v>
      </c>
      <c r="I436" s="1" t="s">
        <v>1126</v>
      </c>
      <c r="J436" s="1">
        <v>0</v>
      </c>
      <c r="K436" s="2">
        <v>40</v>
      </c>
      <c r="L436" s="2">
        <v>3745</v>
      </c>
      <c r="M436" s="8">
        <v>1.56</v>
      </c>
      <c r="N436" s="9">
        <v>1.56</v>
      </c>
      <c r="O436" s="8">
        <v>1.56</v>
      </c>
      <c r="P436" s="9">
        <v>1.56</v>
      </c>
      <c r="Q436" s="8">
        <v>1.56</v>
      </c>
      <c r="R436" s="9">
        <v>1.56</v>
      </c>
      <c r="S436" s="8">
        <v>1.56</v>
      </c>
      <c r="T436" s="9">
        <v>1.56</v>
      </c>
      <c r="U436" s="8">
        <v>1.56</v>
      </c>
      <c r="V436" s="9">
        <v>1.56</v>
      </c>
      <c r="W436" s="8">
        <v>1.56</v>
      </c>
      <c r="X436" s="9">
        <v>1.56</v>
      </c>
      <c r="Y436" s="8">
        <v>1.56</v>
      </c>
      <c r="Z436" s="9">
        <v>1.56</v>
      </c>
      <c r="AA436" s="8">
        <v>1.56</v>
      </c>
      <c r="AB436" s="9">
        <v>1.56</v>
      </c>
      <c r="AC436" s="8">
        <v>1.56</v>
      </c>
      <c r="AD436" s="9">
        <v>1.56</v>
      </c>
      <c r="AE436" s="8">
        <v>1.56</v>
      </c>
      <c r="AF436" s="9"/>
      <c r="AG436" s="8">
        <v>1.56</v>
      </c>
      <c r="AH436" s="9"/>
      <c r="AI436" s="8">
        <v>17.89</v>
      </c>
      <c r="AJ436" s="9"/>
    </row>
    <row r="437" spans="1:36" ht="15" x14ac:dyDescent="0.25">
      <c r="A437" s="1" t="s">
        <v>222</v>
      </c>
      <c r="B437" s="1" t="s">
        <v>223</v>
      </c>
      <c r="C437" s="1" t="str">
        <f t="shared" si="7"/>
        <v>F0097-U0646</v>
      </c>
      <c r="D437" s="1">
        <v>75</v>
      </c>
      <c r="E437" s="1" t="s">
        <v>1106</v>
      </c>
      <c r="F437" s="1" t="s">
        <v>1078</v>
      </c>
      <c r="G437" s="1" t="s">
        <v>1198</v>
      </c>
      <c r="H437" s="1" t="s">
        <v>1123</v>
      </c>
      <c r="I437" s="1" t="s">
        <v>1126</v>
      </c>
      <c r="J437" s="1">
        <v>0</v>
      </c>
      <c r="K437" s="2">
        <v>40</v>
      </c>
      <c r="L437" s="2">
        <v>3745</v>
      </c>
      <c r="M437" s="8">
        <v>1.56</v>
      </c>
      <c r="N437" s="9">
        <v>1.56</v>
      </c>
      <c r="O437" s="8">
        <v>1.56</v>
      </c>
      <c r="P437" s="9">
        <v>1.56</v>
      </c>
      <c r="Q437" s="8">
        <v>1.56</v>
      </c>
      <c r="R437" s="9">
        <v>1.56</v>
      </c>
      <c r="S437" s="8">
        <v>1.56</v>
      </c>
      <c r="T437" s="9">
        <v>1.56</v>
      </c>
      <c r="U437" s="8">
        <v>1.56</v>
      </c>
      <c r="V437" s="9">
        <v>1.56</v>
      </c>
      <c r="W437" s="8">
        <v>1.56</v>
      </c>
      <c r="X437" s="9">
        <v>1.56</v>
      </c>
      <c r="Y437" s="8">
        <v>1.56</v>
      </c>
      <c r="Z437" s="9">
        <v>1.56</v>
      </c>
      <c r="AA437" s="8">
        <v>1.56</v>
      </c>
      <c r="AB437" s="9">
        <v>1.56</v>
      </c>
      <c r="AC437" s="8">
        <v>1.56</v>
      </c>
      <c r="AD437" s="9">
        <v>1.56</v>
      </c>
      <c r="AE437" s="8">
        <v>1.56</v>
      </c>
      <c r="AF437" s="9"/>
      <c r="AG437" s="8">
        <v>1.56</v>
      </c>
      <c r="AH437" s="9"/>
      <c r="AI437" s="8">
        <v>7.6000000000000005</v>
      </c>
      <c r="AJ437" s="9"/>
    </row>
    <row r="438" spans="1:36" ht="15" x14ac:dyDescent="0.25">
      <c r="A438" s="1" t="s">
        <v>224</v>
      </c>
      <c r="B438" s="1" t="s">
        <v>225</v>
      </c>
      <c r="C438" s="1" t="str">
        <f t="shared" si="7"/>
        <v>F0098-U1068</v>
      </c>
      <c r="D438" s="1">
        <v>75</v>
      </c>
      <c r="E438" s="1" t="s">
        <v>1106</v>
      </c>
      <c r="F438" s="1" t="s">
        <v>1078</v>
      </c>
      <c r="G438" s="1" t="s">
        <v>1198</v>
      </c>
      <c r="H438" s="1" t="s">
        <v>1123</v>
      </c>
      <c r="I438" s="1" t="s">
        <v>1126</v>
      </c>
      <c r="J438" s="1">
        <v>0</v>
      </c>
      <c r="K438" s="2">
        <v>40</v>
      </c>
      <c r="L438" s="2">
        <v>3745</v>
      </c>
      <c r="M438" s="8">
        <v>1.56</v>
      </c>
      <c r="N438" s="9">
        <v>1.56</v>
      </c>
      <c r="O438" s="8">
        <v>1.56</v>
      </c>
      <c r="P438" s="9">
        <v>1.56</v>
      </c>
      <c r="Q438" s="8">
        <v>1.56</v>
      </c>
      <c r="R438" s="9">
        <v>1.56</v>
      </c>
      <c r="S438" s="8">
        <v>1.56</v>
      </c>
      <c r="T438" s="9">
        <v>1.56</v>
      </c>
      <c r="U438" s="8">
        <v>1.56</v>
      </c>
      <c r="V438" s="9">
        <v>1.56</v>
      </c>
      <c r="W438" s="8">
        <v>1.56</v>
      </c>
      <c r="X438" s="9">
        <v>1.56</v>
      </c>
      <c r="Y438" s="8">
        <v>1.56</v>
      </c>
      <c r="Z438" s="9">
        <v>1.56</v>
      </c>
      <c r="AA438" s="8">
        <v>1.56</v>
      </c>
      <c r="AB438" s="9">
        <v>1.56</v>
      </c>
      <c r="AC438" s="8">
        <v>1.56</v>
      </c>
      <c r="AD438" s="9">
        <v>1.56</v>
      </c>
      <c r="AE438" s="8">
        <v>1.56</v>
      </c>
      <c r="AF438" s="9"/>
      <c r="AG438" s="8">
        <v>1.56</v>
      </c>
      <c r="AH438" s="9"/>
      <c r="AI438" s="8">
        <v>9.6100000000000012</v>
      </c>
      <c r="AJ438" s="9"/>
    </row>
    <row r="439" spans="1:36" ht="15" x14ac:dyDescent="0.25">
      <c r="A439" s="1" t="s">
        <v>226</v>
      </c>
      <c r="B439" s="1" t="s">
        <v>227</v>
      </c>
      <c r="C439" s="1" t="str">
        <f t="shared" si="7"/>
        <v>F0099-U1053</v>
      </c>
      <c r="D439" s="1">
        <v>75</v>
      </c>
      <c r="E439" s="1" t="s">
        <v>1106</v>
      </c>
      <c r="F439" s="1" t="s">
        <v>1078</v>
      </c>
      <c r="G439" s="1" t="s">
        <v>1198</v>
      </c>
      <c r="H439" s="1" t="s">
        <v>1123</v>
      </c>
      <c r="I439" s="1" t="s">
        <v>1126</v>
      </c>
      <c r="J439" s="1">
        <v>0</v>
      </c>
      <c r="K439" s="2">
        <v>40</v>
      </c>
      <c r="L439" s="2">
        <v>3745</v>
      </c>
      <c r="M439" s="8">
        <v>1.56</v>
      </c>
      <c r="N439" s="9">
        <v>1.56</v>
      </c>
      <c r="O439" s="8">
        <v>1.56</v>
      </c>
      <c r="P439" s="9">
        <v>1.56</v>
      </c>
      <c r="Q439" s="8">
        <v>1.56</v>
      </c>
      <c r="R439" s="9">
        <v>1.56</v>
      </c>
      <c r="S439" s="8">
        <v>1.56</v>
      </c>
      <c r="T439" s="9">
        <v>1.56</v>
      </c>
      <c r="U439" s="8">
        <v>1.56</v>
      </c>
      <c r="V439" s="9">
        <v>1.56</v>
      </c>
      <c r="W439" s="8">
        <v>1.56</v>
      </c>
      <c r="X439" s="9">
        <v>1.56</v>
      </c>
      <c r="Y439" s="8">
        <v>1.56</v>
      </c>
      <c r="Z439" s="9">
        <v>1.56</v>
      </c>
      <c r="AA439" s="8">
        <v>1.56</v>
      </c>
      <c r="AB439" s="9">
        <v>1.56</v>
      </c>
      <c r="AC439" s="8">
        <v>1.56</v>
      </c>
      <c r="AD439" s="9">
        <v>1.56</v>
      </c>
      <c r="AE439" s="8">
        <v>1.56</v>
      </c>
      <c r="AF439" s="9"/>
      <c r="AG439" s="8">
        <v>1.56</v>
      </c>
      <c r="AH439" s="9"/>
      <c r="AI439" s="8">
        <v>5.09</v>
      </c>
      <c r="AJ439" s="9"/>
    </row>
    <row r="440" spans="1:36" ht="15" x14ac:dyDescent="0.25">
      <c r="A440" s="1" t="s">
        <v>228</v>
      </c>
      <c r="B440" s="1" t="s">
        <v>201</v>
      </c>
      <c r="C440" s="1" t="str">
        <f t="shared" si="7"/>
        <v>F0100-U0100</v>
      </c>
      <c r="D440" s="1">
        <v>75</v>
      </c>
      <c r="E440" s="1" t="s">
        <v>1106</v>
      </c>
      <c r="F440" s="1" t="s">
        <v>1078</v>
      </c>
      <c r="G440" s="1" t="s">
        <v>1198</v>
      </c>
      <c r="H440" s="1" t="s">
        <v>1123</v>
      </c>
      <c r="I440" s="1" t="s">
        <v>1126</v>
      </c>
      <c r="J440" s="1">
        <v>0</v>
      </c>
      <c r="K440" s="2">
        <v>40</v>
      </c>
      <c r="L440" s="2">
        <v>3745</v>
      </c>
      <c r="M440" s="8">
        <v>1.56</v>
      </c>
      <c r="N440" s="9">
        <v>1.56</v>
      </c>
      <c r="O440" s="8">
        <v>1.56</v>
      </c>
      <c r="P440" s="9">
        <v>1.56</v>
      </c>
      <c r="Q440" s="8">
        <v>1.56</v>
      </c>
      <c r="R440" s="9">
        <v>1.56</v>
      </c>
      <c r="S440" s="8">
        <v>1.56</v>
      </c>
      <c r="T440" s="9">
        <v>1.56</v>
      </c>
      <c r="U440" s="8">
        <v>1.56</v>
      </c>
      <c r="V440" s="9">
        <v>1.56</v>
      </c>
      <c r="W440" s="8">
        <v>1.56</v>
      </c>
      <c r="X440" s="9">
        <v>1.56</v>
      </c>
      <c r="Y440" s="8">
        <v>1.56</v>
      </c>
      <c r="Z440" s="9">
        <v>1.56</v>
      </c>
      <c r="AA440" s="8">
        <v>1.56</v>
      </c>
      <c r="AB440" s="9">
        <v>1.56</v>
      </c>
      <c r="AC440" s="8">
        <v>1.56</v>
      </c>
      <c r="AD440" s="9">
        <v>1.56</v>
      </c>
      <c r="AE440" s="8">
        <v>1.56</v>
      </c>
      <c r="AF440" s="9"/>
      <c r="AG440" s="8">
        <v>1.56</v>
      </c>
      <c r="AH440" s="9"/>
      <c r="AI440" s="8">
        <v>21.92</v>
      </c>
      <c r="AJ440" s="9"/>
    </row>
    <row r="441" spans="1:36" ht="15" x14ac:dyDescent="0.25">
      <c r="A441" s="1" t="s">
        <v>229</v>
      </c>
      <c r="B441" s="1" t="s">
        <v>230</v>
      </c>
      <c r="C441" s="1" t="str">
        <f t="shared" si="7"/>
        <v>F0101-U0822</v>
      </c>
      <c r="D441" s="1">
        <v>75</v>
      </c>
      <c r="E441" s="1" t="s">
        <v>1106</v>
      </c>
      <c r="F441" s="1" t="s">
        <v>1078</v>
      </c>
      <c r="G441" s="1" t="s">
        <v>1198</v>
      </c>
      <c r="H441" s="1" t="s">
        <v>1123</v>
      </c>
      <c r="I441" s="1" t="s">
        <v>1126</v>
      </c>
      <c r="J441" s="1">
        <v>0</v>
      </c>
      <c r="K441" s="2">
        <v>40</v>
      </c>
      <c r="L441" s="2">
        <v>3745</v>
      </c>
      <c r="M441" s="8">
        <v>1.56</v>
      </c>
      <c r="N441" s="9">
        <v>1.56</v>
      </c>
      <c r="O441" s="8">
        <v>1.56</v>
      </c>
      <c r="P441" s="9">
        <v>1.56</v>
      </c>
      <c r="Q441" s="8">
        <v>1.56</v>
      </c>
      <c r="R441" s="9">
        <v>1.56</v>
      </c>
      <c r="S441" s="8">
        <v>1.56</v>
      </c>
      <c r="T441" s="9">
        <v>1.56</v>
      </c>
      <c r="U441" s="8">
        <v>1.56</v>
      </c>
      <c r="V441" s="9">
        <v>1.56</v>
      </c>
      <c r="W441" s="8">
        <v>1.56</v>
      </c>
      <c r="X441" s="9">
        <v>1.56</v>
      </c>
      <c r="Y441" s="8">
        <v>1.56</v>
      </c>
      <c r="Z441" s="9">
        <v>1.56</v>
      </c>
      <c r="AA441" s="8">
        <v>1.56</v>
      </c>
      <c r="AB441" s="9">
        <v>1.56</v>
      </c>
      <c r="AC441" s="8">
        <v>1.56</v>
      </c>
      <c r="AD441" s="9">
        <v>1.56</v>
      </c>
      <c r="AE441" s="8">
        <v>1.56</v>
      </c>
      <c r="AF441" s="9"/>
      <c r="AG441" s="8">
        <v>1.56</v>
      </c>
      <c r="AH441" s="9"/>
      <c r="AI441" s="8">
        <v>6.6400000000000006</v>
      </c>
      <c r="AJ441" s="9"/>
    </row>
    <row r="442" spans="1:36" ht="15" x14ac:dyDescent="0.25">
      <c r="A442" s="1" t="s">
        <v>231</v>
      </c>
      <c r="B442" s="1" t="s">
        <v>232</v>
      </c>
      <c r="C442" s="1" t="str">
        <f t="shared" si="7"/>
        <v>F0102-U1001</v>
      </c>
      <c r="D442" s="1">
        <v>75</v>
      </c>
      <c r="E442" s="1" t="s">
        <v>1106</v>
      </c>
      <c r="F442" s="1" t="s">
        <v>1078</v>
      </c>
      <c r="G442" s="1" t="s">
        <v>1198</v>
      </c>
      <c r="H442" s="1" t="s">
        <v>1123</v>
      </c>
      <c r="I442" s="1" t="s">
        <v>1126</v>
      </c>
      <c r="J442" s="1">
        <v>0</v>
      </c>
      <c r="K442" s="2">
        <v>40</v>
      </c>
      <c r="L442" s="2">
        <v>3745</v>
      </c>
      <c r="M442" s="8">
        <v>1.56</v>
      </c>
      <c r="N442" s="9">
        <v>1.56</v>
      </c>
      <c r="O442" s="8">
        <v>1.56</v>
      </c>
      <c r="P442" s="9">
        <v>1.56</v>
      </c>
      <c r="Q442" s="8">
        <v>1.56</v>
      </c>
      <c r="R442" s="9">
        <v>1.56</v>
      </c>
      <c r="S442" s="8">
        <v>1.56</v>
      </c>
      <c r="T442" s="9">
        <v>1.56</v>
      </c>
      <c r="U442" s="8">
        <v>1.56</v>
      </c>
      <c r="V442" s="9">
        <v>1.56</v>
      </c>
      <c r="W442" s="8">
        <v>1.56</v>
      </c>
      <c r="X442" s="9">
        <v>1.56</v>
      </c>
      <c r="Y442" s="8">
        <v>1.56</v>
      </c>
      <c r="Z442" s="9">
        <v>1.56</v>
      </c>
      <c r="AA442" s="8">
        <v>1.56</v>
      </c>
      <c r="AB442" s="9">
        <v>1.56</v>
      </c>
      <c r="AC442" s="8">
        <v>1.56</v>
      </c>
      <c r="AD442" s="9">
        <v>1.56</v>
      </c>
      <c r="AE442" s="8">
        <v>1.56</v>
      </c>
      <c r="AF442" s="9"/>
      <c r="AG442" s="8">
        <v>1.56</v>
      </c>
      <c r="AH442" s="9"/>
      <c r="AI442" s="8">
        <v>6.48</v>
      </c>
      <c r="AJ442" s="9"/>
    </row>
    <row r="443" spans="1:36" ht="15" x14ac:dyDescent="0.25">
      <c r="A443" s="1" t="s">
        <v>233</v>
      </c>
      <c r="B443" s="1" t="s">
        <v>234</v>
      </c>
      <c r="C443" s="1" t="str">
        <f t="shared" si="7"/>
        <v>F0103-U0103</v>
      </c>
      <c r="D443" s="1">
        <v>75</v>
      </c>
      <c r="E443" s="1" t="s">
        <v>1106</v>
      </c>
      <c r="F443" s="1" t="s">
        <v>1078</v>
      </c>
      <c r="G443" s="1" t="s">
        <v>1198</v>
      </c>
      <c r="H443" s="1" t="s">
        <v>1123</v>
      </c>
      <c r="I443" s="1" t="s">
        <v>1126</v>
      </c>
      <c r="J443" s="1">
        <v>0</v>
      </c>
      <c r="K443" s="2">
        <v>40</v>
      </c>
      <c r="L443" s="2">
        <v>3745</v>
      </c>
      <c r="M443" s="8">
        <v>1.56</v>
      </c>
      <c r="N443" s="9">
        <v>1.56</v>
      </c>
      <c r="O443" s="8">
        <v>1.56</v>
      </c>
      <c r="P443" s="9">
        <v>1.56</v>
      </c>
      <c r="Q443" s="8">
        <v>1.56</v>
      </c>
      <c r="R443" s="9">
        <v>1.56</v>
      </c>
      <c r="S443" s="8">
        <v>1.56</v>
      </c>
      <c r="T443" s="9">
        <v>1.56</v>
      </c>
      <c r="U443" s="8">
        <v>1.56</v>
      </c>
      <c r="V443" s="9">
        <v>1.56</v>
      </c>
      <c r="W443" s="8">
        <v>1.56</v>
      </c>
      <c r="X443" s="9">
        <v>1.56</v>
      </c>
      <c r="Y443" s="8">
        <v>1.56</v>
      </c>
      <c r="Z443" s="9">
        <v>1.56</v>
      </c>
      <c r="AA443" s="8">
        <v>1.56</v>
      </c>
      <c r="AB443" s="9">
        <v>1.56</v>
      </c>
      <c r="AC443" s="8">
        <v>1.56</v>
      </c>
      <c r="AD443" s="9">
        <v>1.56</v>
      </c>
      <c r="AE443" s="8">
        <v>1.56</v>
      </c>
      <c r="AF443" s="9"/>
      <c r="AG443" s="8">
        <v>1.56</v>
      </c>
      <c r="AH443" s="9"/>
      <c r="AI443" s="8">
        <v>6.75</v>
      </c>
      <c r="AJ443" s="9"/>
    </row>
    <row r="444" spans="1:36" ht="15" x14ac:dyDescent="0.25">
      <c r="A444" s="1" t="s">
        <v>235</v>
      </c>
      <c r="B444" s="1" t="s">
        <v>236</v>
      </c>
      <c r="C444" s="1" t="str">
        <f t="shared" si="7"/>
        <v>F0104-U0104</v>
      </c>
      <c r="D444" s="1">
        <v>75</v>
      </c>
      <c r="E444" s="1" t="s">
        <v>1106</v>
      </c>
      <c r="F444" s="1" t="s">
        <v>1078</v>
      </c>
      <c r="G444" s="1" t="s">
        <v>1198</v>
      </c>
      <c r="H444" s="1" t="s">
        <v>1123</v>
      </c>
      <c r="I444" s="1" t="s">
        <v>1126</v>
      </c>
      <c r="J444" s="1">
        <v>0</v>
      </c>
      <c r="K444" s="2">
        <v>40</v>
      </c>
      <c r="L444" s="2">
        <v>3745</v>
      </c>
      <c r="M444" s="8">
        <v>1.56</v>
      </c>
      <c r="N444" s="9">
        <v>1.56</v>
      </c>
      <c r="O444" s="8">
        <v>1.56</v>
      </c>
      <c r="P444" s="9">
        <v>1.56</v>
      </c>
      <c r="Q444" s="8">
        <v>1.56</v>
      </c>
      <c r="R444" s="9">
        <v>1.56</v>
      </c>
      <c r="S444" s="8">
        <v>1.56</v>
      </c>
      <c r="T444" s="9">
        <v>1.56</v>
      </c>
      <c r="U444" s="8">
        <v>1.56</v>
      </c>
      <c r="V444" s="9">
        <v>1.56</v>
      </c>
      <c r="W444" s="8">
        <v>1.56</v>
      </c>
      <c r="X444" s="9">
        <v>1.56</v>
      </c>
      <c r="Y444" s="8">
        <v>1.56</v>
      </c>
      <c r="Z444" s="9">
        <v>1.56</v>
      </c>
      <c r="AA444" s="8">
        <v>1.56</v>
      </c>
      <c r="AB444" s="9">
        <v>1.56</v>
      </c>
      <c r="AC444" s="8">
        <v>1.56</v>
      </c>
      <c r="AD444" s="9">
        <v>1.56</v>
      </c>
      <c r="AE444" s="8">
        <v>1.56</v>
      </c>
      <c r="AF444" s="9"/>
      <c r="AG444" s="8">
        <v>1.56</v>
      </c>
      <c r="AH444" s="9"/>
      <c r="AI444" s="8">
        <v>15.39</v>
      </c>
      <c r="AJ444" s="9"/>
    </row>
    <row r="445" spans="1:36" ht="15" x14ac:dyDescent="0.25">
      <c r="A445" s="1" t="s">
        <v>237</v>
      </c>
      <c r="B445" s="1" t="s">
        <v>238</v>
      </c>
      <c r="C445" s="1" t="str">
        <f t="shared" si="7"/>
        <v>F0105-U0105</v>
      </c>
      <c r="D445" s="1">
        <v>75</v>
      </c>
      <c r="E445" s="1" t="s">
        <v>1106</v>
      </c>
      <c r="F445" s="1" t="s">
        <v>1078</v>
      </c>
      <c r="G445" s="1" t="s">
        <v>1198</v>
      </c>
      <c r="H445" s="1" t="s">
        <v>1123</v>
      </c>
      <c r="I445" s="1" t="s">
        <v>1126</v>
      </c>
      <c r="J445" s="1">
        <v>0</v>
      </c>
      <c r="K445" s="2">
        <v>40</v>
      </c>
      <c r="L445" s="2">
        <v>3745</v>
      </c>
      <c r="M445" s="8">
        <v>1.56</v>
      </c>
      <c r="N445" s="9">
        <v>1.56</v>
      </c>
      <c r="O445" s="8">
        <v>1.56</v>
      </c>
      <c r="P445" s="9">
        <v>1.56</v>
      </c>
      <c r="Q445" s="8">
        <v>1.56</v>
      </c>
      <c r="R445" s="9">
        <v>1.56</v>
      </c>
      <c r="S445" s="8">
        <v>1.56</v>
      </c>
      <c r="T445" s="9">
        <v>1.56</v>
      </c>
      <c r="U445" s="8">
        <v>1.56</v>
      </c>
      <c r="V445" s="9">
        <v>1.56</v>
      </c>
      <c r="W445" s="8">
        <v>1.56</v>
      </c>
      <c r="X445" s="9">
        <v>1.56</v>
      </c>
      <c r="Y445" s="8">
        <v>1.56</v>
      </c>
      <c r="Z445" s="9">
        <v>1.56</v>
      </c>
      <c r="AA445" s="8">
        <v>1.56</v>
      </c>
      <c r="AB445" s="9">
        <v>1.56</v>
      </c>
      <c r="AC445" s="8">
        <v>1.56</v>
      </c>
      <c r="AD445" s="9">
        <v>1.56</v>
      </c>
      <c r="AE445" s="8">
        <v>1.56</v>
      </c>
      <c r="AF445" s="9"/>
      <c r="AG445" s="8">
        <v>1.56</v>
      </c>
      <c r="AH445" s="9"/>
      <c r="AI445" s="8">
        <v>6.21</v>
      </c>
      <c r="AJ445" s="9"/>
    </row>
    <row r="446" spans="1:36" ht="15" x14ac:dyDescent="0.25">
      <c r="A446" s="1" t="s">
        <v>239</v>
      </c>
      <c r="B446" s="1" t="s">
        <v>240</v>
      </c>
      <c r="C446" s="1" t="str">
        <f t="shared" si="7"/>
        <v>F0106-U1015</v>
      </c>
      <c r="D446" s="1">
        <v>75</v>
      </c>
      <c r="E446" s="1" t="s">
        <v>1106</v>
      </c>
      <c r="F446" s="1" t="s">
        <v>1078</v>
      </c>
      <c r="G446" s="1" t="s">
        <v>1198</v>
      </c>
      <c r="H446" s="1" t="s">
        <v>1123</v>
      </c>
      <c r="I446" s="1" t="s">
        <v>1126</v>
      </c>
      <c r="J446" s="1">
        <v>0</v>
      </c>
      <c r="K446" s="2">
        <v>40</v>
      </c>
      <c r="L446" s="2">
        <v>3745</v>
      </c>
      <c r="M446" s="8">
        <v>1.56</v>
      </c>
      <c r="N446" s="9">
        <v>1.56</v>
      </c>
      <c r="O446" s="8">
        <v>1.56</v>
      </c>
      <c r="P446" s="9">
        <v>1.56</v>
      </c>
      <c r="Q446" s="8">
        <v>1.56</v>
      </c>
      <c r="R446" s="9">
        <v>1.56</v>
      </c>
      <c r="S446" s="8">
        <v>1.56</v>
      </c>
      <c r="T446" s="9">
        <v>1.56</v>
      </c>
      <c r="U446" s="8">
        <v>1.56</v>
      </c>
      <c r="V446" s="9">
        <v>1.56</v>
      </c>
      <c r="W446" s="8">
        <v>1.56</v>
      </c>
      <c r="X446" s="9">
        <v>1.56</v>
      </c>
      <c r="Y446" s="8">
        <v>1.56</v>
      </c>
      <c r="Z446" s="9">
        <v>1.56</v>
      </c>
      <c r="AA446" s="8">
        <v>1.56</v>
      </c>
      <c r="AB446" s="9">
        <v>1.56</v>
      </c>
      <c r="AC446" s="8">
        <v>1.56</v>
      </c>
      <c r="AD446" s="9">
        <v>1.56</v>
      </c>
      <c r="AE446" s="8">
        <v>1.56</v>
      </c>
      <c r="AF446" s="9"/>
      <c r="AG446" s="8">
        <v>1.56</v>
      </c>
      <c r="AH446" s="9"/>
      <c r="AI446" s="8">
        <v>13.66</v>
      </c>
      <c r="AJ446" s="9"/>
    </row>
    <row r="447" spans="1:36" ht="15" x14ac:dyDescent="0.25">
      <c r="A447" s="1" t="s">
        <v>241</v>
      </c>
      <c r="B447" s="1" t="s">
        <v>242</v>
      </c>
      <c r="C447" s="1" t="str">
        <f t="shared" si="7"/>
        <v>F0107-U0107</v>
      </c>
      <c r="D447" s="1">
        <v>75</v>
      </c>
      <c r="E447" s="1" t="s">
        <v>1106</v>
      </c>
      <c r="F447" s="1" t="s">
        <v>1078</v>
      </c>
      <c r="G447" s="1" t="s">
        <v>1198</v>
      </c>
      <c r="H447" s="1" t="s">
        <v>1123</v>
      </c>
      <c r="I447" s="1" t="s">
        <v>1126</v>
      </c>
      <c r="J447" s="1">
        <v>0</v>
      </c>
      <c r="K447" s="2">
        <v>40</v>
      </c>
      <c r="L447" s="2">
        <v>3745</v>
      </c>
      <c r="M447" s="8">
        <v>1.56</v>
      </c>
      <c r="N447" s="9">
        <v>1.56</v>
      </c>
      <c r="O447" s="8">
        <v>1.56</v>
      </c>
      <c r="P447" s="9">
        <v>1.56</v>
      </c>
      <c r="Q447" s="8">
        <v>1.56</v>
      </c>
      <c r="R447" s="9">
        <v>1.56</v>
      </c>
      <c r="S447" s="8">
        <v>1.56</v>
      </c>
      <c r="T447" s="9">
        <v>1.56</v>
      </c>
      <c r="U447" s="8">
        <v>1.56</v>
      </c>
      <c r="V447" s="9">
        <v>1.56</v>
      </c>
      <c r="W447" s="8">
        <v>1.56</v>
      </c>
      <c r="X447" s="9">
        <v>1.56</v>
      </c>
      <c r="Y447" s="8">
        <v>1.56</v>
      </c>
      <c r="Z447" s="9">
        <v>1.56</v>
      </c>
      <c r="AA447" s="8">
        <v>1.56</v>
      </c>
      <c r="AB447" s="9">
        <v>1.56</v>
      </c>
      <c r="AC447" s="8">
        <v>1.56</v>
      </c>
      <c r="AD447" s="9">
        <v>1.56</v>
      </c>
      <c r="AE447" s="8">
        <v>1.56</v>
      </c>
      <c r="AF447" s="9"/>
      <c r="AG447" s="8">
        <v>1.56</v>
      </c>
      <c r="AH447" s="9"/>
      <c r="AI447" s="8">
        <v>9.5500000000000007</v>
      </c>
      <c r="AJ447" s="9"/>
    </row>
    <row r="448" spans="1:36" ht="15" x14ac:dyDescent="0.25">
      <c r="A448" s="1" t="s">
        <v>243</v>
      </c>
      <c r="B448" s="1" t="s">
        <v>69</v>
      </c>
      <c r="C448" s="1" t="str">
        <f t="shared" si="7"/>
        <v>F0108-U0942</v>
      </c>
      <c r="D448" s="1">
        <v>75</v>
      </c>
      <c r="E448" s="1" t="s">
        <v>1106</v>
      </c>
      <c r="F448" s="1" t="s">
        <v>1078</v>
      </c>
      <c r="G448" s="1" t="s">
        <v>1198</v>
      </c>
      <c r="H448" s="1" t="s">
        <v>1123</v>
      </c>
      <c r="I448" s="1" t="s">
        <v>1126</v>
      </c>
      <c r="J448" s="1">
        <v>0</v>
      </c>
      <c r="K448" s="2">
        <v>40</v>
      </c>
      <c r="L448" s="2">
        <v>3745</v>
      </c>
      <c r="M448" s="8">
        <v>1.56</v>
      </c>
      <c r="N448" s="9">
        <v>1.56</v>
      </c>
      <c r="O448" s="8">
        <v>1.56</v>
      </c>
      <c r="P448" s="9">
        <v>1.56</v>
      </c>
      <c r="Q448" s="8">
        <v>1.56</v>
      </c>
      <c r="R448" s="9">
        <v>1.56</v>
      </c>
      <c r="S448" s="8">
        <v>1.56</v>
      </c>
      <c r="T448" s="9">
        <v>1.56</v>
      </c>
      <c r="U448" s="8">
        <v>1.56</v>
      </c>
      <c r="V448" s="9">
        <v>1.56</v>
      </c>
      <c r="W448" s="8">
        <v>1.56</v>
      </c>
      <c r="X448" s="9">
        <v>1.56</v>
      </c>
      <c r="Y448" s="8">
        <v>1.56</v>
      </c>
      <c r="Z448" s="9">
        <v>1.56</v>
      </c>
      <c r="AA448" s="8">
        <v>1.56</v>
      </c>
      <c r="AB448" s="9">
        <v>1.56</v>
      </c>
      <c r="AC448" s="8">
        <v>1.56</v>
      </c>
      <c r="AD448" s="9">
        <v>1.56</v>
      </c>
      <c r="AE448" s="8">
        <v>1.56</v>
      </c>
      <c r="AF448" s="9"/>
      <c r="AG448" s="8">
        <v>1.56</v>
      </c>
      <c r="AH448" s="9"/>
      <c r="AI448" s="8">
        <v>8.620000000000001</v>
      </c>
      <c r="AJ448" s="9"/>
    </row>
    <row r="449" spans="1:36" ht="15" x14ac:dyDescent="0.25">
      <c r="A449" s="1" t="s">
        <v>244</v>
      </c>
      <c r="B449" s="1" t="s">
        <v>245</v>
      </c>
      <c r="C449" s="1" t="str">
        <f t="shared" si="7"/>
        <v>F0109-U0899</v>
      </c>
      <c r="D449" s="1">
        <v>75</v>
      </c>
      <c r="E449" s="1" t="s">
        <v>1106</v>
      </c>
      <c r="F449" s="1" t="s">
        <v>1078</v>
      </c>
      <c r="G449" s="1" t="s">
        <v>1198</v>
      </c>
      <c r="H449" s="1" t="s">
        <v>1123</v>
      </c>
      <c r="I449" s="1" t="s">
        <v>1126</v>
      </c>
      <c r="J449" s="1">
        <v>0</v>
      </c>
      <c r="K449" s="2">
        <v>40</v>
      </c>
      <c r="L449" s="2">
        <v>3745</v>
      </c>
      <c r="M449" s="8">
        <v>1.56</v>
      </c>
      <c r="N449" s="9">
        <v>1.56</v>
      </c>
      <c r="O449" s="8">
        <v>1.56</v>
      </c>
      <c r="P449" s="9">
        <v>1.56</v>
      </c>
      <c r="Q449" s="8">
        <v>1.56</v>
      </c>
      <c r="R449" s="9">
        <v>1.56</v>
      </c>
      <c r="S449" s="8">
        <v>1.56</v>
      </c>
      <c r="T449" s="9">
        <v>1.56</v>
      </c>
      <c r="U449" s="8">
        <v>1.56</v>
      </c>
      <c r="V449" s="9">
        <v>1.56</v>
      </c>
      <c r="W449" s="8">
        <v>1.56</v>
      </c>
      <c r="X449" s="9">
        <v>1.56</v>
      </c>
      <c r="Y449" s="8">
        <v>1.56</v>
      </c>
      <c r="Z449" s="9">
        <v>1.56</v>
      </c>
      <c r="AA449" s="8">
        <v>1.56</v>
      </c>
      <c r="AB449" s="9">
        <v>1.56</v>
      </c>
      <c r="AC449" s="8">
        <v>1.56</v>
      </c>
      <c r="AD449" s="9">
        <v>1.56</v>
      </c>
      <c r="AE449" s="8">
        <v>1.56</v>
      </c>
      <c r="AF449" s="9"/>
      <c r="AG449" s="8">
        <v>1.56</v>
      </c>
      <c r="AH449" s="9"/>
      <c r="AI449" s="8">
        <v>7.11</v>
      </c>
      <c r="AJ449" s="9"/>
    </row>
    <row r="450" spans="1:36" ht="15" x14ac:dyDescent="0.25">
      <c r="A450" s="1" t="s">
        <v>246</v>
      </c>
      <c r="B450" s="1" t="s">
        <v>247</v>
      </c>
      <c r="C450" s="1" t="str">
        <f t="shared" si="7"/>
        <v>F0110-U0919</v>
      </c>
      <c r="D450" s="1">
        <v>75</v>
      </c>
      <c r="E450" s="1" t="s">
        <v>1106</v>
      </c>
      <c r="F450" s="1" t="s">
        <v>1078</v>
      </c>
      <c r="G450" s="1" t="s">
        <v>1198</v>
      </c>
      <c r="H450" s="1" t="s">
        <v>1123</v>
      </c>
      <c r="I450" s="1" t="s">
        <v>1126</v>
      </c>
      <c r="J450" s="1">
        <v>0</v>
      </c>
      <c r="K450" s="2">
        <v>40</v>
      </c>
      <c r="L450" s="2">
        <v>3745</v>
      </c>
      <c r="M450" s="8">
        <v>1.56</v>
      </c>
      <c r="N450" s="9">
        <v>1.56</v>
      </c>
      <c r="O450" s="8">
        <v>1.56</v>
      </c>
      <c r="P450" s="9">
        <v>1.56</v>
      </c>
      <c r="Q450" s="8">
        <v>1.56</v>
      </c>
      <c r="R450" s="9">
        <v>1.56</v>
      </c>
      <c r="S450" s="8">
        <v>1.56</v>
      </c>
      <c r="T450" s="9">
        <v>1.56</v>
      </c>
      <c r="U450" s="8">
        <v>1.56</v>
      </c>
      <c r="V450" s="9">
        <v>1.56</v>
      </c>
      <c r="W450" s="8">
        <v>1.56</v>
      </c>
      <c r="X450" s="9">
        <v>1.56</v>
      </c>
      <c r="Y450" s="8">
        <v>1.56</v>
      </c>
      <c r="Z450" s="9">
        <v>1.56</v>
      </c>
      <c r="AA450" s="8">
        <v>1.56</v>
      </c>
      <c r="AB450" s="9">
        <v>1.56</v>
      </c>
      <c r="AC450" s="8">
        <v>1.56</v>
      </c>
      <c r="AD450" s="9">
        <v>1.56</v>
      </c>
      <c r="AE450" s="8">
        <v>1.56</v>
      </c>
      <c r="AF450" s="9"/>
      <c r="AG450" s="8">
        <v>1.56</v>
      </c>
      <c r="AH450" s="9"/>
      <c r="AI450" s="8">
        <v>19.720000000000002</v>
      </c>
      <c r="AJ450" s="9"/>
    </row>
    <row r="451" spans="1:36" ht="15" x14ac:dyDescent="0.25">
      <c r="A451" s="1" t="s">
        <v>172</v>
      </c>
      <c r="B451" s="1" t="s">
        <v>173</v>
      </c>
      <c r="C451" s="1" t="str">
        <f t="shared" si="7"/>
        <v>F0072-U0072</v>
      </c>
      <c r="D451" s="1">
        <v>75</v>
      </c>
      <c r="E451" s="1" t="s">
        <v>1106</v>
      </c>
      <c r="F451" s="1" t="s">
        <v>1078</v>
      </c>
      <c r="G451" s="1" t="s">
        <v>1198</v>
      </c>
      <c r="H451" s="1" t="s">
        <v>1123</v>
      </c>
      <c r="I451" s="1" t="s">
        <v>1126</v>
      </c>
      <c r="J451" s="1">
        <v>0</v>
      </c>
      <c r="K451" s="2">
        <v>40</v>
      </c>
      <c r="L451" s="2">
        <v>3745</v>
      </c>
      <c r="M451" s="8">
        <v>1.56</v>
      </c>
      <c r="N451" s="9">
        <v>1.56</v>
      </c>
      <c r="O451" s="8">
        <v>1.56</v>
      </c>
      <c r="P451" s="9">
        <v>1.56</v>
      </c>
      <c r="Q451" s="8">
        <v>1.56</v>
      </c>
      <c r="R451" s="9">
        <v>1.56</v>
      </c>
      <c r="S451" s="8">
        <v>1.56</v>
      </c>
      <c r="T451" s="9">
        <v>1.56</v>
      </c>
      <c r="U451" s="8">
        <v>1.56</v>
      </c>
      <c r="V451" s="9">
        <v>1.56</v>
      </c>
      <c r="W451" s="8">
        <v>1.56</v>
      </c>
      <c r="X451" s="9">
        <v>1.56</v>
      </c>
      <c r="Y451" s="8">
        <v>1.56</v>
      </c>
      <c r="Z451" s="9">
        <v>1.56</v>
      </c>
      <c r="AA451" s="8">
        <v>1.56</v>
      </c>
      <c r="AB451" s="9">
        <v>1.56</v>
      </c>
      <c r="AC451" s="8">
        <v>1.56</v>
      </c>
      <c r="AD451" s="9">
        <v>1.56</v>
      </c>
      <c r="AE451" s="8">
        <v>1.56</v>
      </c>
      <c r="AF451" s="9"/>
      <c r="AG451" s="8">
        <v>1.56</v>
      </c>
      <c r="AH451" s="9"/>
      <c r="AI451" s="8">
        <v>7.24</v>
      </c>
      <c r="AJ451" s="9"/>
    </row>
    <row r="452" spans="1:36" ht="15" x14ac:dyDescent="0.25">
      <c r="A452" s="1" t="s">
        <v>174</v>
      </c>
      <c r="B452" s="1" t="s">
        <v>175</v>
      </c>
      <c r="C452" s="1" t="str">
        <f t="shared" ref="C452:C515" si="8">CONCATENATE(A452,"-",B452)</f>
        <v>F0073-U0946</v>
      </c>
      <c r="D452" s="1">
        <v>75</v>
      </c>
      <c r="E452" s="1" t="s">
        <v>1106</v>
      </c>
      <c r="F452" s="1" t="s">
        <v>1078</v>
      </c>
      <c r="G452" s="1" t="s">
        <v>1198</v>
      </c>
      <c r="H452" s="1" t="s">
        <v>1123</v>
      </c>
      <c r="I452" s="1" t="s">
        <v>1126</v>
      </c>
      <c r="J452" s="1">
        <v>0</v>
      </c>
      <c r="K452" s="2">
        <v>40</v>
      </c>
      <c r="L452" s="2">
        <v>3745</v>
      </c>
      <c r="M452" s="8">
        <v>1.56</v>
      </c>
      <c r="N452" s="9">
        <v>1.56</v>
      </c>
      <c r="O452" s="8">
        <v>1.56</v>
      </c>
      <c r="P452" s="9">
        <v>1.56</v>
      </c>
      <c r="Q452" s="8">
        <v>1.56</v>
      </c>
      <c r="R452" s="9">
        <v>1.56</v>
      </c>
      <c r="S452" s="8">
        <v>1.56</v>
      </c>
      <c r="T452" s="9">
        <v>1.56</v>
      </c>
      <c r="U452" s="8">
        <v>1.56</v>
      </c>
      <c r="V452" s="9">
        <v>1.56</v>
      </c>
      <c r="W452" s="8">
        <v>1.56</v>
      </c>
      <c r="X452" s="9">
        <v>1.56</v>
      </c>
      <c r="Y452" s="8">
        <v>1.56</v>
      </c>
      <c r="Z452" s="9">
        <v>1.56</v>
      </c>
      <c r="AA452" s="8">
        <v>1.56</v>
      </c>
      <c r="AB452" s="9">
        <v>1.56</v>
      </c>
      <c r="AC452" s="8">
        <v>1.56</v>
      </c>
      <c r="AD452" s="9">
        <v>1.56</v>
      </c>
      <c r="AE452" s="8">
        <v>1.56</v>
      </c>
      <c r="AF452" s="9"/>
      <c r="AG452" s="8">
        <v>1.56</v>
      </c>
      <c r="AH452" s="9"/>
      <c r="AI452" s="8">
        <v>15.99</v>
      </c>
      <c r="AJ452" s="9"/>
    </row>
    <row r="453" spans="1:36" ht="15" x14ac:dyDescent="0.25">
      <c r="A453" s="1" t="s">
        <v>176</v>
      </c>
      <c r="B453" s="1" t="s">
        <v>177</v>
      </c>
      <c r="C453" s="1" t="str">
        <f t="shared" si="8"/>
        <v>F0074-U0074</v>
      </c>
      <c r="D453" s="1">
        <v>75</v>
      </c>
      <c r="E453" s="1" t="s">
        <v>1106</v>
      </c>
      <c r="F453" s="1" t="s">
        <v>1078</v>
      </c>
      <c r="G453" s="1" t="s">
        <v>1198</v>
      </c>
      <c r="H453" s="1" t="s">
        <v>1123</v>
      </c>
      <c r="I453" s="1" t="s">
        <v>1126</v>
      </c>
      <c r="J453" s="1">
        <v>0</v>
      </c>
      <c r="K453" s="2">
        <v>40</v>
      </c>
      <c r="L453" s="2">
        <v>3745</v>
      </c>
      <c r="M453" s="8">
        <v>1.56</v>
      </c>
      <c r="N453" s="9">
        <v>1.56</v>
      </c>
      <c r="O453" s="8">
        <v>1.56</v>
      </c>
      <c r="P453" s="9">
        <v>1.56</v>
      </c>
      <c r="Q453" s="8">
        <v>1.56</v>
      </c>
      <c r="R453" s="9">
        <v>1.56</v>
      </c>
      <c r="S453" s="8">
        <v>1.56</v>
      </c>
      <c r="T453" s="9">
        <v>1.56</v>
      </c>
      <c r="U453" s="8">
        <v>1.56</v>
      </c>
      <c r="V453" s="9">
        <v>1.56</v>
      </c>
      <c r="W453" s="8">
        <v>1.56</v>
      </c>
      <c r="X453" s="9">
        <v>1.56</v>
      </c>
      <c r="Y453" s="8">
        <v>1.56</v>
      </c>
      <c r="Z453" s="9">
        <v>1.56</v>
      </c>
      <c r="AA453" s="8">
        <v>1.56</v>
      </c>
      <c r="AB453" s="9">
        <v>1.56</v>
      </c>
      <c r="AC453" s="8">
        <v>1.56</v>
      </c>
      <c r="AD453" s="9">
        <v>1.56</v>
      </c>
      <c r="AE453" s="8">
        <v>1.56</v>
      </c>
      <c r="AF453" s="9"/>
      <c r="AG453" s="8">
        <v>1.56</v>
      </c>
      <c r="AH453" s="9"/>
      <c r="AI453" s="8">
        <v>21.92</v>
      </c>
      <c r="AJ453" s="9"/>
    </row>
    <row r="454" spans="1:36" ht="15" x14ac:dyDescent="0.25">
      <c r="A454" s="1" t="s">
        <v>178</v>
      </c>
      <c r="B454" s="1" t="s">
        <v>179</v>
      </c>
      <c r="C454" s="1" t="str">
        <f t="shared" si="8"/>
        <v>F0075-U1069</v>
      </c>
      <c r="D454" s="1">
        <v>75</v>
      </c>
      <c r="E454" s="1" t="s">
        <v>1106</v>
      </c>
      <c r="F454" s="1" t="s">
        <v>1078</v>
      </c>
      <c r="G454" s="1" t="s">
        <v>1198</v>
      </c>
      <c r="H454" s="1" t="s">
        <v>1123</v>
      </c>
      <c r="I454" s="1" t="s">
        <v>1126</v>
      </c>
      <c r="J454" s="1">
        <v>0</v>
      </c>
      <c r="K454" s="2">
        <v>40</v>
      </c>
      <c r="L454" s="2">
        <v>3745</v>
      </c>
      <c r="M454" s="8">
        <v>1.56</v>
      </c>
      <c r="N454" s="9">
        <v>1.56</v>
      </c>
      <c r="O454" s="8">
        <v>1.56</v>
      </c>
      <c r="P454" s="9">
        <v>1.56</v>
      </c>
      <c r="Q454" s="8">
        <v>1.56</v>
      </c>
      <c r="R454" s="9">
        <v>1.56</v>
      </c>
      <c r="S454" s="8">
        <v>1.56</v>
      </c>
      <c r="T454" s="9">
        <v>1.56</v>
      </c>
      <c r="U454" s="8">
        <v>1.56</v>
      </c>
      <c r="V454" s="9">
        <v>1.56</v>
      </c>
      <c r="W454" s="8">
        <v>1.56</v>
      </c>
      <c r="X454" s="9">
        <v>1.56</v>
      </c>
      <c r="Y454" s="8">
        <v>1.56</v>
      </c>
      <c r="Z454" s="9">
        <v>1.56</v>
      </c>
      <c r="AA454" s="8">
        <v>1.56</v>
      </c>
      <c r="AB454" s="9">
        <v>1.56</v>
      </c>
      <c r="AC454" s="8">
        <v>1.56</v>
      </c>
      <c r="AD454" s="9">
        <v>1.56</v>
      </c>
      <c r="AE454" s="8">
        <v>1.56</v>
      </c>
      <c r="AF454" s="9"/>
      <c r="AG454" s="8">
        <v>1.56</v>
      </c>
      <c r="AH454" s="9"/>
      <c r="AI454" s="8">
        <v>12.56</v>
      </c>
      <c r="AJ454" s="9"/>
    </row>
    <row r="455" spans="1:36" ht="15" x14ac:dyDescent="0.25">
      <c r="A455" s="1" t="s">
        <v>180</v>
      </c>
      <c r="B455" s="1" t="s">
        <v>181</v>
      </c>
      <c r="C455" s="1" t="str">
        <f t="shared" si="8"/>
        <v>F0076-U0873</v>
      </c>
      <c r="D455" s="1">
        <v>75</v>
      </c>
      <c r="E455" s="1" t="s">
        <v>1106</v>
      </c>
      <c r="F455" s="1" t="s">
        <v>1078</v>
      </c>
      <c r="G455" s="1" t="s">
        <v>1198</v>
      </c>
      <c r="H455" s="1" t="s">
        <v>1123</v>
      </c>
      <c r="I455" s="1" t="s">
        <v>1126</v>
      </c>
      <c r="J455" s="1">
        <v>0</v>
      </c>
      <c r="K455" s="2">
        <v>40</v>
      </c>
      <c r="L455" s="2">
        <v>3745</v>
      </c>
      <c r="M455" s="8">
        <v>1.56</v>
      </c>
      <c r="N455" s="9">
        <v>1.56</v>
      </c>
      <c r="O455" s="8">
        <v>1.56</v>
      </c>
      <c r="P455" s="9">
        <v>1.56</v>
      </c>
      <c r="Q455" s="8">
        <v>1.56</v>
      </c>
      <c r="R455" s="9">
        <v>1.56</v>
      </c>
      <c r="S455" s="8">
        <v>1.56</v>
      </c>
      <c r="T455" s="9">
        <v>1.56</v>
      </c>
      <c r="U455" s="8">
        <v>1.56</v>
      </c>
      <c r="V455" s="9">
        <v>1.56</v>
      </c>
      <c r="W455" s="8">
        <v>1.56</v>
      </c>
      <c r="X455" s="9">
        <v>1.56</v>
      </c>
      <c r="Y455" s="8">
        <v>1.56</v>
      </c>
      <c r="Z455" s="9">
        <v>1.56</v>
      </c>
      <c r="AA455" s="8">
        <v>1.56</v>
      </c>
      <c r="AB455" s="9">
        <v>1.56</v>
      </c>
      <c r="AC455" s="8">
        <v>1.56</v>
      </c>
      <c r="AD455" s="9">
        <v>1.56</v>
      </c>
      <c r="AE455" s="8">
        <v>1.56</v>
      </c>
      <c r="AF455" s="9"/>
      <c r="AG455" s="8">
        <v>1.56</v>
      </c>
      <c r="AH455" s="9"/>
      <c r="AI455" s="8">
        <v>20.8</v>
      </c>
      <c r="AJ455" s="9"/>
    </row>
    <row r="456" spans="1:36" ht="15" x14ac:dyDescent="0.25">
      <c r="A456" s="1" t="s">
        <v>182</v>
      </c>
      <c r="B456" s="1" t="s">
        <v>183</v>
      </c>
      <c r="C456" s="1" t="str">
        <f t="shared" si="8"/>
        <v>F0077-U0791</v>
      </c>
      <c r="D456" s="1">
        <v>75</v>
      </c>
      <c r="E456" s="1" t="s">
        <v>1106</v>
      </c>
      <c r="F456" s="1" t="s">
        <v>1078</v>
      </c>
      <c r="G456" s="1" t="s">
        <v>1198</v>
      </c>
      <c r="H456" s="1" t="s">
        <v>1123</v>
      </c>
      <c r="I456" s="1" t="s">
        <v>1126</v>
      </c>
      <c r="J456" s="1">
        <v>0</v>
      </c>
      <c r="K456" s="2">
        <v>40</v>
      </c>
      <c r="L456" s="2">
        <v>3745</v>
      </c>
      <c r="M456" s="8">
        <v>1.56</v>
      </c>
      <c r="N456" s="9">
        <v>1.56</v>
      </c>
      <c r="O456" s="8">
        <v>1.56</v>
      </c>
      <c r="P456" s="9">
        <v>1.56</v>
      </c>
      <c r="Q456" s="8">
        <v>1.56</v>
      </c>
      <c r="R456" s="9">
        <v>1.56</v>
      </c>
      <c r="S456" s="8">
        <v>1.56</v>
      </c>
      <c r="T456" s="9">
        <v>1.56</v>
      </c>
      <c r="U456" s="8">
        <v>1.56</v>
      </c>
      <c r="V456" s="9">
        <v>1.56</v>
      </c>
      <c r="W456" s="8">
        <v>1.56</v>
      </c>
      <c r="X456" s="9">
        <v>1.56</v>
      </c>
      <c r="Y456" s="8">
        <v>1.56</v>
      </c>
      <c r="Z456" s="9">
        <v>1.56</v>
      </c>
      <c r="AA456" s="8">
        <v>1.56</v>
      </c>
      <c r="AB456" s="9">
        <v>1.56</v>
      </c>
      <c r="AC456" s="8">
        <v>1.56</v>
      </c>
      <c r="AD456" s="9">
        <v>1.56</v>
      </c>
      <c r="AE456" s="8">
        <v>1.56</v>
      </c>
      <c r="AF456" s="9"/>
      <c r="AG456" s="8">
        <v>1.56</v>
      </c>
      <c r="AH456" s="9"/>
      <c r="AI456" s="8">
        <v>5.34</v>
      </c>
      <c r="AJ456" s="9"/>
    </row>
    <row r="457" spans="1:36" ht="15" x14ac:dyDescent="0.25">
      <c r="A457" s="1" t="s">
        <v>184</v>
      </c>
      <c r="B457" s="1" t="s">
        <v>185</v>
      </c>
      <c r="C457" s="1" t="str">
        <f t="shared" si="8"/>
        <v>F0078-U0989</v>
      </c>
      <c r="D457" s="1">
        <v>75</v>
      </c>
      <c r="E457" s="1" t="s">
        <v>1106</v>
      </c>
      <c r="F457" s="1" t="s">
        <v>1078</v>
      </c>
      <c r="G457" s="1" t="s">
        <v>1198</v>
      </c>
      <c r="H457" s="1" t="s">
        <v>1123</v>
      </c>
      <c r="I457" s="1" t="s">
        <v>1126</v>
      </c>
      <c r="J457" s="1">
        <v>0</v>
      </c>
      <c r="K457" s="2">
        <v>40</v>
      </c>
      <c r="L457" s="2">
        <v>3745</v>
      </c>
      <c r="M457" s="8">
        <v>1.56</v>
      </c>
      <c r="N457" s="9">
        <v>1.56</v>
      </c>
      <c r="O457" s="8">
        <v>1.56</v>
      </c>
      <c r="P457" s="9">
        <v>1.56</v>
      </c>
      <c r="Q457" s="8">
        <v>1.56</v>
      </c>
      <c r="R457" s="9">
        <v>1.56</v>
      </c>
      <c r="S457" s="8">
        <v>1.56</v>
      </c>
      <c r="T457" s="9">
        <v>1.56</v>
      </c>
      <c r="U457" s="8">
        <v>1.56</v>
      </c>
      <c r="V457" s="9">
        <v>1.56</v>
      </c>
      <c r="W457" s="8">
        <v>1.56</v>
      </c>
      <c r="X457" s="9">
        <v>1.56</v>
      </c>
      <c r="Y457" s="8">
        <v>1.56</v>
      </c>
      <c r="Z457" s="9">
        <v>1.56</v>
      </c>
      <c r="AA457" s="8">
        <v>1.56</v>
      </c>
      <c r="AB457" s="9">
        <v>1.56</v>
      </c>
      <c r="AC457" s="8">
        <v>1.56</v>
      </c>
      <c r="AD457" s="9">
        <v>1.56</v>
      </c>
      <c r="AE457" s="8">
        <v>1.56</v>
      </c>
      <c r="AF457" s="9"/>
      <c r="AG457" s="8">
        <v>1.56</v>
      </c>
      <c r="AH457" s="9"/>
      <c r="AI457" s="8">
        <v>17.36</v>
      </c>
      <c r="AJ457" s="9"/>
    </row>
    <row r="458" spans="1:36" ht="15" x14ac:dyDescent="0.25">
      <c r="A458" s="1" t="s">
        <v>262</v>
      </c>
      <c r="B458" s="1" t="s">
        <v>263</v>
      </c>
      <c r="C458" s="1" t="str">
        <f t="shared" si="8"/>
        <v>F0122-U0851</v>
      </c>
      <c r="D458" s="1">
        <v>630</v>
      </c>
      <c r="E458" s="1" t="s">
        <v>1095</v>
      </c>
      <c r="F458" s="1" t="s">
        <v>1076</v>
      </c>
      <c r="G458" s="1" t="s">
        <v>1198</v>
      </c>
      <c r="H458" s="1" t="s">
        <v>1122</v>
      </c>
      <c r="I458" s="1" t="s">
        <v>1127</v>
      </c>
      <c r="J458" s="1">
        <v>0</v>
      </c>
      <c r="K458" s="2">
        <v>3</v>
      </c>
      <c r="L458" s="2">
        <v>1362</v>
      </c>
      <c r="M458" s="8">
        <v>9.39</v>
      </c>
      <c r="N458" s="9">
        <v>17.03</v>
      </c>
      <c r="O458" s="8">
        <v>10.18</v>
      </c>
      <c r="P458" s="9">
        <v>10.58</v>
      </c>
      <c r="Q458" s="8">
        <v>7.2600000000000007</v>
      </c>
      <c r="R458" s="9">
        <v>7.1400000000000006</v>
      </c>
      <c r="S458" s="8">
        <v>6.86</v>
      </c>
      <c r="T458" s="9">
        <v>4.01</v>
      </c>
      <c r="U458" s="8">
        <v>1.84</v>
      </c>
      <c r="V458" s="9"/>
      <c r="W458" s="8"/>
      <c r="X458" s="9"/>
      <c r="Y458" s="8"/>
      <c r="Z458" s="9"/>
      <c r="AA458" s="8"/>
      <c r="AB458" s="9"/>
      <c r="AC458" s="8"/>
      <c r="AD458" s="9"/>
      <c r="AE458" s="8">
        <v>6.92</v>
      </c>
      <c r="AF458" s="9"/>
      <c r="AG458" s="8">
        <v>10.72</v>
      </c>
      <c r="AH458" s="9"/>
      <c r="AI458" s="8">
        <v>12.88</v>
      </c>
      <c r="AJ458" s="9"/>
    </row>
    <row r="459" spans="1:36" ht="15" x14ac:dyDescent="0.25">
      <c r="A459" s="1" t="s">
        <v>264</v>
      </c>
      <c r="B459" s="1" t="s">
        <v>265</v>
      </c>
      <c r="C459" s="1" t="str">
        <f t="shared" si="8"/>
        <v>F0553-U0406</v>
      </c>
      <c r="D459" s="1">
        <v>630</v>
      </c>
      <c r="E459" s="1" t="s">
        <v>1094</v>
      </c>
      <c r="F459" s="1" t="s">
        <v>1076</v>
      </c>
      <c r="G459" s="1" t="s">
        <v>1198</v>
      </c>
      <c r="H459" s="1" t="s">
        <v>1122</v>
      </c>
      <c r="I459" s="1" t="s">
        <v>1127</v>
      </c>
      <c r="J459" s="1">
        <v>0</v>
      </c>
      <c r="K459" s="2">
        <v>3</v>
      </c>
      <c r="L459" s="2">
        <v>1362</v>
      </c>
      <c r="M459" s="8">
        <v>7.61</v>
      </c>
      <c r="N459" s="9">
        <v>8.9700000000000006</v>
      </c>
      <c r="O459" s="8">
        <v>8.82</v>
      </c>
      <c r="P459" s="9">
        <v>6.42</v>
      </c>
      <c r="Q459" s="8">
        <v>5.74</v>
      </c>
      <c r="R459" s="9">
        <v>4.8600000000000003</v>
      </c>
      <c r="S459" s="8"/>
      <c r="T459" s="9">
        <v>1.99</v>
      </c>
      <c r="U459" s="8">
        <v>1.1600000000000001</v>
      </c>
      <c r="V459" s="9"/>
      <c r="W459" s="8"/>
      <c r="X459" s="9"/>
      <c r="Y459" s="8"/>
      <c r="Z459" s="9"/>
      <c r="AA459" s="8"/>
      <c r="AB459" s="9"/>
      <c r="AC459" s="8"/>
      <c r="AD459" s="9"/>
      <c r="AE459" s="8">
        <v>4.08</v>
      </c>
      <c r="AF459" s="9"/>
      <c r="AG459" s="8">
        <v>6.28</v>
      </c>
      <c r="AH459" s="9"/>
      <c r="AI459" s="8">
        <v>7.12</v>
      </c>
      <c r="AJ459" s="9"/>
    </row>
    <row r="460" spans="1:36" ht="15" x14ac:dyDescent="0.25">
      <c r="A460" s="1" t="s">
        <v>266</v>
      </c>
      <c r="B460" s="1" t="s">
        <v>255</v>
      </c>
      <c r="C460" s="1" t="str">
        <f t="shared" si="8"/>
        <v>F0554-U0683</v>
      </c>
      <c r="D460" s="1">
        <v>102</v>
      </c>
      <c r="E460" s="1" t="s">
        <v>1094</v>
      </c>
      <c r="F460" s="1" t="s">
        <v>1076</v>
      </c>
      <c r="G460" s="1" t="s">
        <v>3</v>
      </c>
      <c r="H460" s="1" t="s">
        <v>0</v>
      </c>
      <c r="I460" s="1" t="s">
        <v>0</v>
      </c>
      <c r="J460" s="1">
        <v>0</v>
      </c>
      <c r="K460" s="2">
        <v>3</v>
      </c>
      <c r="L460" s="2">
        <v>1362</v>
      </c>
      <c r="M460" s="8"/>
      <c r="N460" s="9"/>
      <c r="O460" s="8"/>
      <c r="P460" s="9"/>
      <c r="Q460" s="8"/>
      <c r="R460" s="9"/>
      <c r="S460" s="8"/>
      <c r="T460" s="9"/>
      <c r="U460" s="8"/>
      <c r="V460" s="9"/>
      <c r="W460" s="8"/>
      <c r="X460" s="9"/>
      <c r="Y460" s="8"/>
      <c r="Z460" s="9"/>
      <c r="AA460" s="8"/>
      <c r="AB460" s="9"/>
      <c r="AC460" s="8"/>
      <c r="AD460" s="9"/>
      <c r="AE460" s="8"/>
      <c r="AF460" s="9"/>
      <c r="AG460" s="8"/>
      <c r="AH460" s="9"/>
      <c r="AI460" s="8"/>
      <c r="AJ460" s="9"/>
    </row>
    <row r="461" spans="1:36" ht="15" x14ac:dyDescent="0.25">
      <c r="A461" s="1" t="s">
        <v>256</v>
      </c>
      <c r="B461" s="1" t="s">
        <v>255</v>
      </c>
      <c r="C461" s="1" t="str">
        <f t="shared" si="8"/>
        <v>F0115-U0683</v>
      </c>
      <c r="D461" s="1">
        <v>85</v>
      </c>
      <c r="E461" s="1" t="s">
        <v>1094</v>
      </c>
      <c r="F461" s="1" t="s">
        <v>1077</v>
      </c>
      <c r="G461" s="1" t="s">
        <v>1198</v>
      </c>
      <c r="H461" s="1" t="s">
        <v>1122</v>
      </c>
      <c r="I461" s="1" t="s">
        <v>1127</v>
      </c>
      <c r="J461" s="1">
        <v>0</v>
      </c>
      <c r="K461" s="2">
        <v>5</v>
      </c>
      <c r="L461" s="2">
        <v>1579</v>
      </c>
      <c r="M461" s="8"/>
      <c r="N461" s="9">
        <v>0.8</v>
      </c>
      <c r="O461" s="8"/>
      <c r="P461" s="9">
        <v>0.36000000000000004</v>
      </c>
      <c r="Q461" s="8"/>
      <c r="R461" s="9">
        <v>0.21000000000000002</v>
      </c>
      <c r="S461" s="8"/>
      <c r="T461" s="9">
        <v>0.08</v>
      </c>
      <c r="U461" s="8"/>
      <c r="V461" s="9"/>
      <c r="W461" s="8"/>
      <c r="X461" s="9"/>
      <c r="Y461" s="8"/>
      <c r="Z461" s="9"/>
      <c r="AA461" s="8"/>
      <c r="AB461" s="9"/>
      <c r="AC461" s="8"/>
      <c r="AD461" s="9">
        <v>3.2300000000000002E-2</v>
      </c>
      <c r="AE461" s="8">
        <v>0.16</v>
      </c>
      <c r="AF461" s="9"/>
      <c r="AG461" s="8">
        <v>1.83</v>
      </c>
      <c r="AH461" s="9"/>
      <c r="AI461" s="8">
        <v>0.98000000000000009</v>
      </c>
      <c r="AJ461" s="9"/>
    </row>
    <row r="462" spans="1:36" ht="15" x14ac:dyDescent="0.25">
      <c r="A462" s="1" t="s">
        <v>260</v>
      </c>
      <c r="B462" s="1" t="s">
        <v>261</v>
      </c>
      <c r="C462" s="1" t="str">
        <f t="shared" si="8"/>
        <v>F0119-U1060</v>
      </c>
      <c r="D462" s="1">
        <v>594</v>
      </c>
      <c r="E462" s="1" t="s">
        <v>1094</v>
      </c>
      <c r="F462" s="1" t="s">
        <v>1077</v>
      </c>
      <c r="G462" s="1" t="s">
        <v>1198</v>
      </c>
      <c r="H462" s="1" t="s">
        <v>1122</v>
      </c>
      <c r="I462" s="1" t="s">
        <v>1127</v>
      </c>
      <c r="J462" s="1">
        <v>0</v>
      </c>
      <c r="K462" s="2">
        <v>5</v>
      </c>
      <c r="L462" s="2">
        <v>1579</v>
      </c>
      <c r="M462" s="8"/>
      <c r="N462" s="9">
        <v>14.09</v>
      </c>
      <c r="O462" s="8"/>
      <c r="P462" s="9">
        <v>7.0500000000000007</v>
      </c>
      <c r="Q462" s="8"/>
      <c r="R462" s="9">
        <v>5.15</v>
      </c>
      <c r="S462" s="8"/>
      <c r="T462" s="9">
        <v>2.1</v>
      </c>
      <c r="U462" s="8"/>
      <c r="V462" s="9"/>
      <c r="W462" s="8"/>
      <c r="X462" s="9"/>
      <c r="Y462" s="8"/>
      <c r="Z462" s="9"/>
      <c r="AA462" s="8"/>
      <c r="AB462" s="9"/>
      <c r="AC462" s="8"/>
      <c r="AD462" s="9">
        <v>0.47000000000000003</v>
      </c>
      <c r="AE462" s="8">
        <v>0.87</v>
      </c>
      <c r="AF462" s="9"/>
      <c r="AG462" s="8">
        <v>10.1</v>
      </c>
      <c r="AH462" s="9"/>
      <c r="AI462" s="8">
        <v>13.13</v>
      </c>
      <c r="AJ462" s="9"/>
    </row>
    <row r="463" spans="1:36" ht="15" x14ac:dyDescent="0.25">
      <c r="A463" s="1" t="s">
        <v>251</v>
      </c>
      <c r="B463" s="1" t="s">
        <v>252</v>
      </c>
      <c r="C463" s="1" t="str">
        <f t="shared" si="8"/>
        <v>F00089-U0843</v>
      </c>
      <c r="D463" s="1">
        <v>180</v>
      </c>
      <c r="E463" s="1" t="s">
        <v>1095</v>
      </c>
      <c r="F463" s="1" t="s">
        <v>1077</v>
      </c>
      <c r="G463" s="1" t="s">
        <v>1198</v>
      </c>
      <c r="H463" s="1" t="s">
        <v>1122</v>
      </c>
      <c r="I463" s="1" t="s">
        <v>1127</v>
      </c>
      <c r="J463" s="1">
        <v>0</v>
      </c>
      <c r="K463" s="2">
        <v>5</v>
      </c>
      <c r="L463" s="2">
        <v>1579</v>
      </c>
      <c r="M463" s="8"/>
      <c r="N463" s="9">
        <v>5.46</v>
      </c>
      <c r="O463" s="8"/>
      <c r="P463" s="9">
        <v>2.6100000000000003</v>
      </c>
      <c r="Q463" s="8"/>
      <c r="R463" s="9">
        <v>0.68</v>
      </c>
      <c r="S463" s="8"/>
      <c r="T463" s="9">
        <v>0.23</v>
      </c>
      <c r="U463" s="8"/>
      <c r="V463" s="9"/>
      <c r="W463" s="8"/>
      <c r="X463" s="9"/>
      <c r="Y463" s="8"/>
      <c r="Z463" s="9"/>
      <c r="AA463" s="8"/>
      <c r="AB463" s="9"/>
      <c r="AC463" s="8"/>
      <c r="AD463" s="9">
        <v>0.4</v>
      </c>
      <c r="AE463" s="8"/>
      <c r="AF463" s="9"/>
      <c r="AG463" s="8"/>
      <c r="AH463" s="9"/>
      <c r="AI463" s="8">
        <v>6.92</v>
      </c>
      <c r="AJ463" s="9"/>
    </row>
    <row r="464" spans="1:36" ht="15" x14ac:dyDescent="0.25">
      <c r="A464" s="1" t="s">
        <v>253</v>
      </c>
      <c r="B464" s="1" t="s">
        <v>252</v>
      </c>
      <c r="C464" s="1" t="str">
        <f t="shared" si="8"/>
        <v>F00090-U0843</v>
      </c>
      <c r="D464" s="1">
        <v>372</v>
      </c>
      <c r="E464" s="1" t="s">
        <v>1095</v>
      </c>
      <c r="F464" s="1" t="s">
        <v>1077</v>
      </c>
      <c r="G464" s="1" t="s">
        <v>1198</v>
      </c>
      <c r="H464" s="1" t="s">
        <v>1122</v>
      </c>
      <c r="I464" s="1" t="s">
        <v>1127</v>
      </c>
      <c r="J464" s="1">
        <v>0</v>
      </c>
      <c r="K464" s="2">
        <v>5</v>
      </c>
      <c r="L464" s="2">
        <v>1579</v>
      </c>
      <c r="M464" s="8"/>
      <c r="N464" s="9">
        <v>8.48</v>
      </c>
      <c r="O464" s="8"/>
      <c r="P464" s="9">
        <v>6.79</v>
      </c>
      <c r="Q464" s="8"/>
      <c r="R464" s="9">
        <v>5.16</v>
      </c>
      <c r="S464" s="8"/>
      <c r="T464" s="9">
        <v>2.2600000000000002</v>
      </c>
      <c r="U464" s="8"/>
      <c r="V464" s="9"/>
      <c r="W464" s="8"/>
      <c r="X464" s="9"/>
      <c r="Y464" s="8"/>
      <c r="Z464" s="9"/>
      <c r="AA464" s="8"/>
      <c r="AB464" s="9"/>
      <c r="AC464" s="8"/>
      <c r="AD464" s="9">
        <v>0.96000000000000008</v>
      </c>
      <c r="AE464" s="8"/>
      <c r="AF464" s="9"/>
      <c r="AG464" s="8"/>
      <c r="AH464" s="9"/>
      <c r="AI464" s="8">
        <v>8.4700000000000006</v>
      </c>
      <c r="AJ464" s="9"/>
    </row>
    <row r="465" spans="1:36" ht="15" x14ac:dyDescent="0.25">
      <c r="A465" s="1" t="s">
        <v>254</v>
      </c>
      <c r="B465" s="1" t="s">
        <v>255</v>
      </c>
      <c r="C465" s="1" t="str">
        <f t="shared" si="8"/>
        <v>F00091-U0683</v>
      </c>
      <c r="D465" s="1">
        <v>348</v>
      </c>
      <c r="E465" s="1" t="s">
        <v>1094</v>
      </c>
      <c r="F465" s="1" t="s">
        <v>1077</v>
      </c>
      <c r="G465" s="1" t="s">
        <v>1198</v>
      </c>
      <c r="H465" s="1" t="s">
        <v>1122</v>
      </c>
      <c r="I465" s="1" t="s">
        <v>1127</v>
      </c>
      <c r="J465" s="1">
        <v>0</v>
      </c>
      <c r="K465" s="2">
        <v>5</v>
      </c>
      <c r="L465" s="2">
        <v>1579</v>
      </c>
      <c r="M465" s="8"/>
      <c r="N465" s="9">
        <v>2.1800000000000002</v>
      </c>
      <c r="O465" s="8"/>
      <c r="P465" s="9">
        <v>1.19</v>
      </c>
      <c r="Q465" s="8"/>
      <c r="R465" s="9">
        <v>0.79</v>
      </c>
      <c r="S465" s="8"/>
      <c r="T465" s="9">
        <v>0.33</v>
      </c>
      <c r="U465" s="8"/>
      <c r="V465" s="9"/>
      <c r="W465" s="8"/>
      <c r="X465" s="9"/>
      <c r="Y465" s="8"/>
      <c r="Z465" s="9"/>
      <c r="AA465" s="8"/>
      <c r="AB465" s="9"/>
      <c r="AC465" s="8"/>
      <c r="AD465" s="9">
        <v>0.13</v>
      </c>
      <c r="AE465" s="8"/>
      <c r="AF465" s="9"/>
      <c r="AG465" s="8"/>
      <c r="AH465" s="9"/>
      <c r="AI465" s="8">
        <v>2.5</v>
      </c>
      <c r="AJ465" s="9"/>
    </row>
    <row r="466" spans="1:36" ht="15" x14ac:dyDescent="0.25">
      <c r="A466" s="1" t="s">
        <v>417</v>
      </c>
      <c r="B466" s="1" t="s">
        <v>418</v>
      </c>
      <c r="C466" s="1" t="str">
        <f t="shared" si="8"/>
        <v>F0207-U0207</v>
      </c>
      <c r="D466" s="1">
        <v>1047</v>
      </c>
      <c r="E466" s="1" t="s">
        <v>1094</v>
      </c>
      <c r="F466" s="1" t="s">
        <v>1085</v>
      </c>
      <c r="G466" s="1" t="s">
        <v>1198</v>
      </c>
      <c r="H466" s="1" t="s">
        <v>1124</v>
      </c>
      <c r="I466" s="1" t="s">
        <v>1128</v>
      </c>
      <c r="J466" s="1" t="s">
        <v>1130</v>
      </c>
      <c r="K466" s="2">
        <v>15</v>
      </c>
      <c r="L466" s="2">
        <v>3834</v>
      </c>
      <c r="M466" s="8">
        <v>9.370000000000001</v>
      </c>
      <c r="N466" s="9">
        <v>15.24</v>
      </c>
      <c r="O466" s="8">
        <v>11.42</v>
      </c>
      <c r="P466" s="9">
        <v>9.0300000000000011</v>
      </c>
      <c r="Q466" s="8">
        <v>8.02</v>
      </c>
      <c r="R466" s="9">
        <v>8.02</v>
      </c>
      <c r="S466" s="8">
        <v>4.9700000000000006</v>
      </c>
      <c r="T466" s="9">
        <v>4.71</v>
      </c>
      <c r="U466" s="8"/>
      <c r="V466" s="9"/>
      <c r="W466" s="8"/>
      <c r="X466" s="9"/>
      <c r="Y466" s="8"/>
      <c r="Z466" s="9"/>
      <c r="AA466" s="8"/>
      <c r="AB466" s="9"/>
      <c r="AC466" s="8"/>
      <c r="AD466" s="9">
        <v>1.22</v>
      </c>
      <c r="AE466" s="8">
        <v>9.6100000000000012</v>
      </c>
      <c r="AF466" s="9"/>
      <c r="AG466" s="8">
        <v>13.67</v>
      </c>
      <c r="AH466" s="9"/>
      <c r="AI466" s="8">
        <v>9.89</v>
      </c>
      <c r="AJ466" s="9"/>
    </row>
    <row r="467" spans="1:36" ht="15" x14ac:dyDescent="0.25">
      <c r="A467" s="1" t="s">
        <v>413</v>
      </c>
      <c r="B467" s="1" t="s">
        <v>414</v>
      </c>
      <c r="C467" s="1" t="str">
        <f t="shared" si="8"/>
        <v>F0204-U0204</v>
      </c>
      <c r="D467" s="1">
        <v>102</v>
      </c>
      <c r="E467" s="1" t="s">
        <v>1106</v>
      </c>
      <c r="F467" s="1" t="s">
        <v>1085</v>
      </c>
      <c r="G467" s="1" t="s">
        <v>1198</v>
      </c>
      <c r="H467" s="1" t="s">
        <v>1124</v>
      </c>
      <c r="I467" s="1" t="s">
        <v>1128</v>
      </c>
      <c r="J467" s="1" t="s">
        <v>1130</v>
      </c>
      <c r="K467" s="2">
        <v>15</v>
      </c>
      <c r="L467" s="2">
        <v>3834</v>
      </c>
      <c r="M467" s="8">
        <v>1.77</v>
      </c>
      <c r="N467" s="9">
        <v>2.81</v>
      </c>
      <c r="O467" s="8">
        <v>2.0700000000000003</v>
      </c>
      <c r="P467" s="9">
        <v>1.3</v>
      </c>
      <c r="Q467" s="8">
        <v>0.61</v>
      </c>
      <c r="R467" s="9">
        <v>1.1300000000000001</v>
      </c>
      <c r="S467" s="8">
        <v>0.8</v>
      </c>
      <c r="T467" s="9">
        <v>0.19</v>
      </c>
      <c r="U467" s="8"/>
      <c r="V467" s="9"/>
      <c r="W467" s="8"/>
      <c r="X467" s="9"/>
      <c r="Y467" s="8"/>
      <c r="Z467" s="9"/>
      <c r="AA467" s="8"/>
      <c r="AB467" s="9"/>
      <c r="AC467" s="8"/>
      <c r="AD467" s="9">
        <v>7.0000000000000007E-2</v>
      </c>
      <c r="AE467" s="8">
        <v>4.6400000000000004E-2</v>
      </c>
      <c r="AF467" s="9"/>
      <c r="AG467" s="8">
        <v>1.26</v>
      </c>
      <c r="AH467" s="9"/>
      <c r="AI467" s="8">
        <v>2.38</v>
      </c>
      <c r="AJ467" s="9"/>
    </row>
    <row r="468" spans="1:36" ht="15" x14ac:dyDescent="0.25">
      <c r="A468" s="1" t="s">
        <v>415</v>
      </c>
      <c r="B468" s="1" t="s">
        <v>416</v>
      </c>
      <c r="C468" s="1" t="str">
        <f t="shared" si="8"/>
        <v>F0205-U0205</v>
      </c>
      <c r="D468" s="1">
        <v>903</v>
      </c>
      <c r="E468" s="1" t="s">
        <v>1106</v>
      </c>
      <c r="F468" s="1" t="s">
        <v>1085</v>
      </c>
      <c r="G468" s="1" t="s">
        <v>1198</v>
      </c>
      <c r="H468" s="1" t="s">
        <v>1124</v>
      </c>
      <c r="I468" s="1" t="s">
        <v>1128</v>
      </c>
      <c r="J468" s="1" t="s">
        <v>1130</v>
      </c>
      <c r="K468" s="2">
        <v>15</v>
      </c>
      <c r="L468" s="2">
        <v>3834</v>
      </c>
      <c r="M468" s="8">
        <v>6.25</v>
      </c>
      <c r="N468" s="9">
        <v>8.56</v>
      </c>
      <c r="O468" s="8">
        <v>6.74</v>
      </c>
      <c r="P468" s="9">
        <v>3.93</v>
      </c>
      <c r="Q468" s="8">
        <v>3.3200000000000003</v>
      </c>
      <c r="R468" s="9">
        <v>3.41</v>
      </c>
      <c r="S468" s="8">
        <v>2.41</v>
      </c>
      <c r="T468" s="9">
        <v>1.62</v>
      </c>
      <c r="U468" s="8"/>
      <c r="V468" s="9"/>
      <c r="W468" s="8"/>
      <c r="X468" s="9"/>
      <c r="Y468" s="8"/>
      <c r="Z468" s="9"/>
      <c r="AA468" s="8"/>
      <c r="AB468" s="9"/>
      <c r="AC468" s="8"/>
      <c r="AD468" s="9">
        <v>0.27</v>
      </c>
      <c r="AE468" s="8">
        <v>0.65</v>
      </c>
      <c r="AF468" s="9"/>
      <c r="AG468" s="8">
        <v>5.83</v>
      </c>
      <c r="AH468" s="9"/>
      <c r="AI468" s="8">
        <v>7.3500000000000005</v>
      </c>
      <c r="AJ468" s="9"/>
    </row>
    <row r="469" spans="1:36" ht="15" x14ac:dyDescent="0.25">
      <c r="A469" s="1" t="s">
        <v>421</v>
      </c>
      <c r="B469" s="1" t="s">
        <v>422</v>
      </c>
      <c r="C469" s="1" t="str">
        <f t="shared" si="8"/>
        <v>F0206-U0206</v>
      </c>
      <c r="D469" s="1">
        <v>372</v>
      </c>
      <c r="E469" s="1" t="s">
        <v>1106</v>
      </c>
      <c r="F469" s="1" t="s">
        <v>1085</v>
      </c>
      <c r="G469" s="1" t="s">
        <v>1198</v>
      </c>
      <c r="H469" s="1" t="s">
        <v>1124</v>
      </c>
      <c r="I469" s="1" t="s">
        <v>1128</v>
      </c>
      <c r="J469" s="1" t="s">
        <v>1130</v>
      </c>
      <c r="K469" s="2">
        <v>15</v>
      </c>
      <c r="L469" s="2">
        <v>3834</v>
      </c>
      <c r="M469" s="8">
        <v>7.1400000000000006</v>
      </c>
      <c r="N469" s="9">
        <v>7.66</v>
      </c>
      <c r="O469" s="8">
        <v>4.67</v>
      </c>
      <c r="P469" s="9">
        <v>3.39</v>
      </c>
      <c r="Q469" s="8">
        <v>3.27</v>
      </c>
      <c r="R469" s="9">
        <v>4.42</v>
      </c>
      <c r="S469" s="8">
        <v>3.56</v>
      </c>
      <c r="T469" s="9">
        <v>2.64</v>
      </c>
      <c r="U469" s="8"/>
      <c r="V469" s="9"/>
      <c r="W469" s="8"/>
      <c r="X469" s="9"/>
      <c r="Y469" s="8"/>
      <c r="Z469" s="9"/>
      <c r="AA469" s="8"/>
      <c r="AB469" s="9"/>
      <c r="AC469" s="8"/>
      <c r="AD469" s="9">
        <v>0.96000000000000008</v>
      </c>
      <c r="AE469" s="8">
        <v>2.16</v>
      </c>
      <c r="AF469" s="9"/>
      <c r="AG469" s="8">
        <v>8.67</v>
      </c>
      <c r="AH469" s="9"/>
      <c r="AI469" s="8">
        <v>7.57</v>
      </c>
      <c r="AJ469" s="9"/>
    </row>
    <row r="470" spans="1:36" ht="15" x14ac:dyDescent="0.25">
      <c r="A470" s="1" t="s">
        <v>423</v>
      </c>
      <c r="B470" s="1" t="s">
        <v>424</v>
      </c>
      <c r="C470" s="1" t="str">
        <f t="shared" si="8"/>
        <v>F0211-U0977</v>
      </c>
      <c r="D470" s="1">
        <v>141</v>
      </c>
      <c r="E470" s="1" t="s">
        <v>1106</v>
      </c>
      <c r="F470" s="1" t="s">
        <v>1085</v>
      </c>
      <c r="G470" s="1" t="s">
        <v>1198</v>
      </c>
      <c r="H470" s="1" t="s">
        <v>1124</v>
      </c>
      <c r="I470" s="1" t="s">
        <v>1128</v>
      </c>
      <c r="J470" s="1">
        <v>0</v>
      </c>
      <c r="K470" s="2">
        <v>15</v>
      </c>
      <c r="L470" s="2">
        <v>3834</v>
      </c>
      <c r="M470" s="8">
        <v>3.77</v>
      </c>
      <c r="N470" s="9">
        <v>4.66</v>
      </c>
      <c r="O470" s="8">
        <v>3.74</v>
      </c>
      <c r="P470" s="9">
        <v>1.9500000000000002</v>
      </c>
      <c r="Q470" s="8">
        <v>2.29</v>
      </c>
      <c r="R470" s="9">
        <v>1.37</v>
      </c>
      <c r="S470" s="8">
        <v>2.21</v>
      </c>
      <c r="T470" s="9">
        <v>0.5</v>
      </c>
      <c r="U470" s="8"/>
      <c r="V470" s="9"/>
      <c r="W470" s="8"/>
      <c r="X470" s="9"/>
      <c r="Y470" s="8"/>
      <c r="Z470" s="9"/>
      <c r="AA470" s="8"/>
      <c r="AB470" s="9"/>
      <c r="AC470" s="8"/>
      <c r="AD470" s="9">
        <v>4.19E-2</v>
      </c>
      <c r="AE470" s="8">
        <v>8.8000000000000005E-3</v>
      </c>
      <c r="AF470" s="9"/>
      <c r="AG470" s="8">
        <v>2.8000000000000003</v>
      </c>
      <c r="AH470" s="9"/>
      <c r="AI470" s="8">
        <v>3.6500000000000004</v>
      </c>
      <c r="AJ470" s="9"/>
    </row>
    <row r="471" spans="1:36" ht="15" x14ac:dyDescent="0.25">
      <c r="A471" s="1" t="s">
        <v>425</v>
      </c>
      <c r="B471" s="1" t="s">
        <v>426</v>
      </c>
      <c r="C471" s="1" t="str">
        <f t="shared" si="8"/>
        <v>F0210-U0210</v>
      </c>
      <c r="D471" s="1">
        <v>125</v>
      </c>
      <c r="E471" s="1" t="s">
        <v>1106</v>
      </c>
      <c r="F471" s="1" t="s">
        <v>1085</v>
      </c>
      <c r="G471" s="1" t="s">
        <v>1198</v>
      </c>
      <c r="H471" s="1" t="s">
        <v>1124</v>
      </c>
      <c r="I471" s="1" t="s">
        <v>1128</v>
      </c>
      <c r="J471" s="1">
        <v>0</v>
      </c>
      <c r="K471" s="2">
        <v>15</v>
      </c>
      <c r="L471" s="2">
        <v>3834</v>
      </c>
      <c r="M471" s="8">
        <v>3.97</v>
      </c>
      <c r="N471" s="9">
        <v>5.08</v>
      </c>
      <c r="O471" s="8">
        <v>3.97</v>
      </c>
      <c r="P471" s="9">
        <v>2.94</v>
      </c>
      <c r="Q471" s="8">
        <v>2.3400000000000003</v>
      </c>
      <c r="R471" s="9">
        <v>2.56</v>
      </c>
      <c r="S471" s="8">
        <v>2.0100000000000002</v>
      </c>
      <c r="T471" s="9">
        <v>1.21</v>
      </c>
      <c r="U471" s="8"/>
      <c r="V471" s="9"/>
      <c r="W471" s="8"/>
      <c r="X471" s="9"/>
      <c r="Y471" s="8"/>
      <c r="Z471" s="9"/>
      <c r="AA471" s="8"/>
      <c r="AB471" s="9"/>
      <c r="AC471" s="8"/>
      <c r="AD471" s="9">
        <v>0.32</v>
      </c>
      <c r="AE471" s="8">
        <v>1.21</v>
      </c>
      <c r="AF471" s="9"/>
      <c r="AG471" s="8">
        <v>4.1900000000000004</v>
      </c>
      <c r="AH471" s="9"/>
      <c r="AI471" s="8">
        <v>4.3500000000000005</v>
      </c>
      <c r="AJ471" s="9"/>
    </row>
    <row r="472" spans="1:36" ht="15" x14ac:dyDescent="0.25">
      <c r="A472" s="1" t="s">
        <v>427</v>
      </c>
      <c r="B472" s="1" t="s">
        <v>428</v>
      </c>
      <c r="C472" s="1" t="str">
        <f t="shared" si="8"/>
        <v>F0212-U0212</v>
      </c>
      <c r="D472" s="1">
        <v>130</v>
      </c>
      <c r="E472" s="1" t="s">
        <v>1106</v>
      </c>
      <c r="F472" s="1" t="s">
        <v>1085</v>
      </c>
      <c r="G472" s="1" t="s">
        <v>1198</v>
      </c>
      <c r="H472" s="1" t="s">
        <v>1124</v>
      </c>
      <c r="I472" s="1" t="s">
        <v>1128</v>
      </c>
      <c r="J472" s="1" t="s">
        <v>1130</v>
      </c>
      <c r="K472" s="2">
        <v>15</v>
      </c>
      <c r="L472" s="2">
        <v>3834</v>
      </c>
      <c r="M472" s="8">
        <v>0.74</v>
      </c>
      <c r="N472" s="9">
        <v>1.01</v>
      </c>
      <c r="O472" s="8">
        <v>0.56000000000000005</v>
      </c>
      <c r="P472" s="9">
        <v>0.1</v>
      </c>
      <c r="Q472" s="8">
        <v>0.16</v>
      </c>
      <c r="R472" s="9">
        <v>0.19</v>
      </c>
      <c r="S472" s="8">
        <v>0.33</v>
      </c>
      <c r="T472" s="9">
        <v>2.3300000000000001E-2</v>
      </c>
      <c r="U472" s="8"/>
      <c r="V472" s="9"/>
      <c r="W472" s="8"/>
      <c r="X472" s="9"/>
      <c r="Y472" s="8"/>
      <c r="Z472" s="9"/>
      <c r="AA472" s="8"/>
      <c r="AB472" s="9"/>
      <c r="AC472" s="8"/>
      <c r="AD472" s="9">
        <v>0.34</v>
      </c>
      <c r="AE472" s="8">
        <v>0.08</v>
      </c>
      <c r="AF472" s="9"/>
      <c r="AG472" s="8">
        <v>0.98000000000000009</v>
      </c>
      <c r="AH472" s="9"/>
      <c r="AI472" s="8">
        <v>0.94000000000000006</v>
      </c>
      <c r="AJ472" s="9"/>
    </row>
    <row r="473" spans="1:36" ht="15" x14ac:dyDescent="0.25">
      <c r="A473" s="1" t="s">
        <v>429</v>
      </c>
      <c r="B473" s="1" t="s">
        <v>430</v>
      </c>
      <c r="C473" s="1" t="str">
        <f t="shared" si="8"/>
        <v>F0213-U0213</v>
      </c>
      <c r="D473" s="1">
        <v>127</v>
      </c>
      <c r="E473" s="1" t="s">
        <v>1106</v>
      </c>
      <c r="F473" s="1" t="s">
        <v>1085</v>
      </c>
      <c r="G473" s="1" t="s">
        <v>1198</v>
      </c>
      <c r="H473" s="1" t="s">
        <v>1124</v>
      </c>
      <c r="I473" s="1" t="s">
        <v>1128</v>
      </c>
      <c r="J473" s="1">
        <v>0</v>
      </c>
      <c r="K473" s="2">
        <v>15</v>
      </c>
      <c r="L473" s="2">
        <v>3834</v>
      </c>
      <c r="M473" s="8">
        <v>3.81</v>
      </c>
      <c r="N473" s="9">
        <v>3.89</v>
      </c>
      <c r="O473" s="8">
        <v>3.8600000000000003</v>
      </c>
      <c r="P473" s="9">
        <v>2.0700000000000003</v>
      </c>
      <c r="Q473" s="8">
        <v>2.37</v>
      </c>
      <c r="R473" s="9">
        <v>2.19</v>
      </c>
      <c r="S473" s="8">
        <v>2.0500000000000003</v>
      </c>
      <c r="T473" s="9">
        <v>1.08</v>
      </c>
      <c r="U473" s="8"/>
      <c r="V473" s="9"/>
      <c r="W473" s="8"/>
      <c r="X473" s="9"/>
      <c r="Y473" s="8"/>
      <c r="Z473" s="9"/>
      <c r="AA473" s="8"/>
      <c r="AB473" s="9">
        <v>2</v>
      </c>
      <c r="AC473" s="8"/>
      <c r="AD473" s="9">
        <v>9.0000000000000011E-2</v>
      </c>
      <c r="AE473" s="8">
        <v>0.13</v>
      </c>
      <c r="AF473" s="9"/>
      <c r="AG473" s="8">
        <v>2.93</v>
      </c>
      <c r="AH473" s="9"/>
      <c r="AI473" s="8">
        <v>3.3400000000000003</v>
      </c>
      <c r="AJ473" s="9"/>
    </row>
    <row r="474" spans="1:36" ht="15" x14ac:dyDescent="0.25">
      <c r="A474" s="1" t="s">
        <v>431</v>
      </c>
      <c r="B474" s="1" t="s">
        <v>432</v>
      </c>
      <c r="C474" s="1" t="str">
        <f t="shared" si="8"/>
        <v>F0214-U0214</v>
      </c>
      <c r="D474" s="1">
        <v>102</v>
      </c>
      <c r="E474" s="1" t="s">
        <v>1106</v>
      </c>
      <c r="F474" s="1" t="s">
        <v>1085</v>
      </c>
      <c r="G474" s="1" t="s">
        <v>1198</v>
      </c>
      <c r="H474" s="1" t="s">
        <v>1124</v>
      </c>
      <c r="I474" s="1" t="s">
        <v>1128</v>
      </c>
      <c r="J474" s="1">
        <v>0</v>
      </c>
      <c r="K474" s="2">
        <v>15</v>
      </c>
      <c r="L474" s="2">
        <v>3834</v>
      </c>
      <c r="M474" s="8">
        <v>1.6300000000000001</v>
      </c>
      <c r="N474" s="9">
        <v>1.81</v>
      </c>
      <c r="O474" s="8">
        <v>1.49</v>
      </c>
      <c r="P474" s="9">
        <v>1.8500000000000003E-2</v>
      </c>
      <c r="Q474" s="8">
        <v>0.45</v>
      </c>
      <c r="R474" s="9">
        <v>3.7900000000000003E-2</v>
      </c>
      <c r="S474" s="8">
        <v>0.52</v>
      </c>
      <c r="T474" s="9">
        <v>1.83E-2</v>
      </c>
      <c r="U474" s="8"/>
      <c r="V474" s="9"/>
      <c r="W474" s="8"/>
      <c r="X474" s="9"/>
      <c r="Y474" s="8"/>
      <c r="Z474" s="9"/>
      <c r="AA474" s="8"/>
      <c r="AB474" s="9">
        <v>1</v>
      </c>
      <c r="AC474" s="8"/>
      <c r="AD474" s="9">
        <v>0.15</v>
      </c>
      <c r="AE474" s="8">
        <v>6.4000000000000003E-3</v>
      </c>
      <c r="AF474" s="9"/>
      <c r="AG474" s="8">
        <v>1.0900000000000001</v>
      </c>
      <c r="AH474" s="9"/>
      <c r="AI474" s="8">
        <v>1.04</v>
      </c>
      <c r="AJ474" s="9"/>
    </row>
    <row r="475" spans="1:36" ht="15" x14ac:dyDescent="0.25">
      <c r="A475" s="1" t="s">
        <v>433</v>
      </c>
      <c r="B475" s="1" t="s">
        <v>434</v>
      </c>
      <c r="C475" s="1" t="str">
        <f t="shared" si="8"/>
        <v>F0215-U0892</v>
      </c>
      <c r="D475" s="1">
        <v>130</v>
      </c>
      <c r="E475" s="1" t="s">
        <v>1106</v>
      </c>
      <c r="F475" s="1" t="s">
        <v>1085</v>
      </c>
      <c r="G475" s="1" t="s">
        <v>1198</v>
      </c>
      <c r="H475" s="1" t="s">
        <v>1124</v>
      </c>
      <c r="I475" s="1" t="s">
        <v>1128</v>
      </c>
      <c r="J475" s="1">
        <v>0</v>
      </c>
      <c r="K475" s="2">
        <v>15</v>
      </c>
      <c r="L475" s="2">
        <v>3834</v>
      </c>
      <c r="M475" s="8">
        <v>2.72</v>
      </c>
      <c r="N475" s="9">
        <v>2.93</v>
      </c>
      <c r="O475" s="8">
        <v>2.1800000000000002</v>
      </c>
      <c r="P475" s="9">
        <v>2.08</v>
      </c>
      <c r="Q475" s="8">
        <v>1.3</v>
      </c>
      <c r="R475" s="9">
        <v>2.68</v>
      </c>
      <c r="S475" s="8">
        <v>1.4500000000000002</v>
      </c>
      <c r="T475" s="9">
        <v>0.13</v>
      </c>
      <c r="U475" s="8"/>
      <c r="V475" s="9"/>
      <c r="W475" s="8"/>
      <c r="X475" s="9"/>
      <c r="Y475" s="8"/>
      <c r="Z475" s="9"/>
      <c r="AA475" s="8"/>
      <c r="AB475" s="9">
        <v>3</v>
      </c>
      <c r="AC475" s="8"/>
      <c r="AD475" s="9">
        <v>0.08</v>
      </c>
      <c r="AE475" s="8">
        <v>0.2</v>
      </c>
      <c r="AF475" s="9"/>
      <c r="AG475" s="8">
        <v>1.79</v>
      </c>
      <c r="AH475" s="9"/>
      <c r="AI475" s="8">
        <v>2.02</v>
      </c>
      <c r="AJ475" s="9"/>
    </row>
    <row r="476" spans="1:36" ht="15" x14ac:dyDescent="0.25">
      <c r="A476" s="1" t="s">
        <v>435</v>
      </c>
      <c r="B476" s="1" t="s">
        <v>436</v>
      </c>
      <c r="C476" s="1" t="str">
        <f t="shared" si="8"/>
        <v>F0216-U0743</v>
      </c>
      <c r="D476" s="1">
        <v>151</v>
      </c>
      <c r="E476" s="1" t="s">
        <v>1106</v>
      </c>
      <c r="F476" s="1" t="s">
        <v>1085</v>
      </c>
      <c r="G476" s="1" t="s">
        <v>1198</v>
      </c>
      <c r="H476" s="1" t="s">
        <v>1124</v>
      </c>
      <c r="I476" s="1" t="s">
        <v>1128</v>
      </c>
      <c r="J476" s="1">
        <v>0</v>
      </c>
      <c r="K476" s="2">
        <v>15</v>
      </c>
      <c r="L476" s="2">
        <v>3834</v>
      </c>
      <c r="M476" s="8">
        <v>1E-4</v>
      </c>
      <c r="N476" s="9">
        <v>2.1100000000000003</v>
      </c>
      <c r="O476" s="8">
        <v>4.8999999999999998E-3</v>
      </c>
      <c r="P476" s="9">
        <v>0.46</v>
      </c>
      <c r="Q476" s="8">
        <v>7.0000000000000007E-2</v>
      </c>
      <c r="R476" s="9">
        <v>0.34</v>
      </c>
      <c r="S476" s="8">
        <v>0.13</v>
      </c>
      <c r="T476" s="9">
        <v>0.11</v>
      </c>
      <c r="U476" s="8"/>
      <c r="V476" s="9"/>
      <c r="W476" s="8"/>
      <c r="X476" s="9"/>
      <c r="Y476" s="8"/>
      <c r="Z476" s="9"/>
      <c r="AA476" s="8"/>
      <c r="AB476" s="9">
        <v>1</v>
      </c>
      <c r="AC476" s="8"/>
      <c r="AD476" s="9">
        <v>4.4900000000000002E-2</v>
      </c>
      <c r="AE476" s="8">
        <v>1.9400000000000001E-2</v>
      </c>
      <c r="AF476" s="9"/>
      <c r="AG476" s="8">
        <v>1.1700000000000002</v>
      </c>
      <c r="AH476" s="9"/>
      <c r="AI476" s="8">
        <v>2</v>
      </c>
      <c r="AJ476" s="9"/>
    </row>
    <row r="477" spans="1:36" ht="15" x14ac:dyDescent="0.25">
      <c r="A477" s="1" t="s">
        <v>437</v>
      </c>
      <c r="B477" s="1" t="s">
        <v>438</v>
      </c>
      <c r="C477" s="1" t="str">
        <f t="shared" si="8"/>
        <v>F0217-U0794</v>
      </c>
      <c r="D477" s="1">
        <v>101</v>
      </c>
      <c r="E477" s="1" t="s">
        <v>1106</v>
      </c>
      <c r="F477" s="1" t="s">
        <v>1085</v>
      </c>
      <c r="G477" s="1" t="s">
        <v>1198</v>
      </c>
      <c r="H477" s="1" t="s">
        <v>1124</v>
      </c>
      <c r="I477" s="1" t="s">
        <v>1128</v>
      </c>
      <c r="J477" s="1">
        <v>0</v>
      </c>
      <c r="K477" s="2">
        <v>15</v>
      </c>
      <c r="L477" s="2">
        <v>3834</v>
      </c>
      <c r="M477" s="8">
        <v>2.92</v>
      </c>
      <c r="N477" s="9">
        <v>3</v>
      </c>
      <c r="O477" s="8">
        <v>2.8200000000000003</v>
      </c>
      <c r="P477" s="9">
        <v>2.41</v>
      </c>
      <c r="Q477" s="8">
        <v>1.8900000000000001</v>
      </c>
      <c r="R477" s="9">
        <v>2.08</v>
      </c>
      <c r="S477" s="8">
        <v>1.6300000000000001</v>
      </c>
      <c r="T477" s="9">
        <v>0.98000000000000009</v>
      </c>
      <c r="U477" s="8"/>
      <c r="V477" s="9"/>
      <c r="W477" s="8"/>
      <c r="X477" s="9"/>
      <c r="Y477" s="8"/>
      <c r="Z477" s="9"/>
      <c r="AA477" s="8"/>
      <c r="AB477" s="9">
        <v>1</v>
      </c>
      <c r="AC477" s="8"/>
      <c r="AD477" s="9">
        <v>0.26</v>
      </c>
      <c r="AE477" s="8">
        <v>0.5</v>
      </c>
      <c r="AF477" s="9"/>
      <c r="AG477" s="8">
        <v>2.12</v>
      </c>
      <c r="AH477" s="9"/>
      <c r="AI477" s="8">
        <v>2.96</v>
      </c>
      <c r="AJ477" s="9"/>
    </row>
    <row r="478" spans="1:36" ht="15" x14ac:dyDescent="0.25">
      <c r="A478" s="1" t="s">
        <v>439</v>
      </c>
      <c r="B478" s="1" t="s">
        <v>440</v>
      </c>
      <c r="C478" s="1" t="str">
        <f t="shared" si="8"/>
        <v>F0218-U1020</v>
      </c>
      <c r="D478" s="1">
        <v>120</v>
      </c>
      <c r="E478" s="1" t="s">
        <v>1106</v>
      </c>
      <c r="F478" s="1" t="s">
        <v>1085</v>
      </c>
      <c r="G478" s="1" t="s">
        <v>1198</v>
      </c>
      <c r="H478" s="1" t="s">
        <v>1124</v>
      </c>
      <c r="I478" s="1" t="s">
        <v>1128</v>
      </c>
      <c r="J478" s="1">
        <v>0</v>
      </c>
      <c r="K478" s="2">
        <v>15</v>
      </c>
      <c r="L478" s="2">
        <v>3834</v>
      </c>
      <c r="M478" s="8">
        <v>0.46</v>
      </c>
      <c r="N478" s="9">
        <v>1.72</v>
      </c>
      <c r="O478" s="8">
        <v>1.22</v>
      </c>
      <c r="P478" s="9">
        <v>0.94000000000000006</v>
      </c>
      <c r="Q478" s="8">
        <v>0.3</v>
      </c>
      <c r="R478" s="9">
        <v>0.94000000000000006</v>
      </c>
      <c r="S478" s="8">
        <v>0.34</v>
      </c>
      <c r="T478" s="9">
        <v>0.23</v>
      </c>
      <c r="U478" s="8"/>
      <c r="V478" s="9"/>
      <c r="W478" s="8"/>
      <c r="X478" s="9"/>
      <c r="Y478" s="8"/>
      <c r="Z478" s="9"/>
      <c r="AA478" s="8"/>
      <c r="AB478" s="9">
        <v>2</v>
      </c>
      <c r="AC478" s="8"/>
      <c r="AD478" s="9">
        <v>3.5700000000000003E-2</v>
      </c>
      <c r="AE478" s="8">
        <v>7.5000000000000006E-3</v>
      </c>
      <c r="AF478" s="9"/>
      <c r="AG478" s="8">
        <v>1.1800000000000002</v>
      </c>
      <c r="AH478" s="9"/>
      <c r="AI478" s="8">
        <v>1.6400000000000001</v>
      </c>
      <c r="AJ478" s="9"/>
    </row>
    <row r="479" spans="1:36" ht="15" x14ac:dyDescent="0.25">
      <c r="A479" s="1" t="s">
        <v>441</v>
      </c>
      <c r="B479" s="1" t="s">
        <v>442</v>
      </c>
      <c r="C479" s="1" t="str">
        <f t="shared" si="8"/>
        <v>F0219-U0219</v>
      </c>
      <c r="D479" s="1">
        <v>166</v>
      </c>
      <c r="E479" s="1" t="s">
        <v>1106</v>
      </c>
      <c r="F479" s="1" t="s">
        <v>1085</v>
      </c>
      <c r="G479" s="1" t="s">
        <v>1198</v>
      </c>
      <c r="H479" s="1" t="s">
        <v>1124</v>
      </c>
      <c r="I479" s="1" t="s">
        <v>1128</v>
      </c>
      <c r="J479" s="1">
        <v>0</v>
      </c>
      <c r="K479" s="2">
        <v>15</v>
      </c>
      <c r="L479" s="2">
        <v>3834</v>
      </c>
      <c r="M479" s="8">
        <v>2.19</v>
      </c>
      <c r="N479" s="9">
        <v>4.62</v>
      </c>
      <c r="O479" s="8">
        <v>2.25</v>
      </c>
      <c r="P479" s="9">
        <v>3.9600000000000004</v>
      </c>
      <c r="Q479" s="8">
        <v>1.31</v>
      </c>
      <c r="R479" s="9">
        <v>1.23</v>
      </c>
      <c r="S479" s="8">
        <v>1.31</v>
      </c>
      <c r="T479" s="9">
        <v>0.78</v>
      </c>
      <c r="U479" s="8"/>
      <c r="V479" s="9"/>
      <c r="W479" s="8"/>
      <c r="X479" s="9"/>
      <c r="Y479" s="8"/>
      <c r="Z479" s="9"/>
      <c r="AA479" s="8"/>
      <c r="AB479" s="9">
        <v>1</v>
      </c>
      <c r="AC479" s="8"/>
      <c r="AD479" s="9">
        <v>0.08</v>
      </c>
      <c r="AE479" s="8">
        <v>0.37</v>
      </c>
      <c r="AF479" s="9"/>
      <c r="AG479" s="8">
        <v>2.4</v>
      </c>
      <c r="AH479" s="9"/>
      <c r="AI479" s="8">
        <v>3.8000000000000003</v>
      </c>
      <c r="AJ479" s="9"/>
    </row>
    <row r="480" spans="1:36" ht="15" x14ac:dyDescent="0.25">
      <c r="A480" s="1" t="s">
        <v>443</v>
      </c>
      <c r="B480" s="1" t="s">
        <v>444</v>
      </c>
      <c r="C480" s="1" t="str">
        <f t="shared" si="8"/>
        <v>F0220-U0809</v>
      </c>
      <c r="D480" s="1">
        <v>117</v>
      </c>
      <c r="E480" s="1" t="s">
        <v>1106</v>
      </c>
      <c r="F480" s="1" t="s">
        <v>1085</v>
      </c>
      <c r="G480" s="1" t="s">
        <v>1198</v>
      </c>
      <c r="H480" s="1" t="s">
        <v>1124</v>
      </c>
      <c r="I480" s="1" t="s">
        <v>1128</v>
      </c>
      <c r="J480" s="1">
        <v>0</v>
      </c>
      <c r="K480" s="2">
        <v>15</v>
      </c>
      <c r="L480" s="2">
        <v>3834</v>
      </c>
      <c r="M480" s="8">
        <v>2.25</v>
      </c>
      <c r="N480" s="9">
        <v>2.91</v>
      </c>
      <c r="O480" s="8">
        <v>1.9700000000000002</v>
      </c>
      <c r="P480" s="9">
        <v>2.42</v>
      </c>
      <c r="Q480" s="8">
        <v>1.3</v>
      </c>
      <c r="R480" s="9">
        <v>1.4100000000000001</v>
      </c>
      <c r="S480" s="8">
        <v>1.29</v>
      </c>
      <c r="T480" s="9">
        <v>0.77</v>
      </c>
      <c r="U480" s="8"/>
      <c r="V480" s="9"/>
      <c r="W480" s="8"/>
      <c r="X480" s="9"/>
      <c r="Y480" s="8"/>
      <c r="Z480" s="9"/>
      <c r="AA480" s="8"/>
      <c r="AB480" s="9">
        <v>1</v>
      </c>
      <c r="AC480" s="8"/>
      <c r="AD480" s="9">
        <v>0.05</v>
      </c>
      <c r="AE480" s="8">
        <v>1.7299999999999999E-2</v>
      </c>
      <c r="AF480" s="9"/>
      <c r="AG480" s="8">
        <v>1.9400000000000002</v>
      </c>
      <c r="AH480" s="9"/>
      <c r="AI480" s="8">
        <v>2.06</v>
      </c>
      <c r="AJ480" s="9"/>
    </row>
    <row r="481" spans="1:36" ht="15" x14ac:dyDescent="0.25">
      <c r="A481" s="1" t="s">
        <v>289</v>
      </c>
      <c r="B481" s="1" t="s">
        <v>290</v>
      </c>
      <c r="C481" s="1" t="str">
        <f t="shared" si="8"/>
        <v>F0138-U0821</v>
      </c>
      <c r="D481" s="1">
        <v>150</v>
      </c>
      <c r="E481" s="1" t="s">
        <v>1106</v>
      </c>
      <c r="F481" s="1" t="s">
        <v>1079</v>
      </c>
      <c r="G481" s="1" t="s">
        <v>1198</v>
      </c>
      <c r="H481" s="1" t="s">
        <v>1123</v>
      </c>
      <c r="I481" s="1" t="s">
        <v>1126</v>
      </c>
      <c r="J481" s="1" t="s">
        <v>1130</v>
      </c>
      <c r="K481" s="2">
        <v>12</v>
      </c>
      <c r="L481" s="2">
        <v>1704</v>
      </c>
      <c r="M481" s="8">
        <v>2.2000000000000002</v>
      </c>
      <c r="N481" s="9">
        <v>2.2000000000000002</v>
      </c>
      <c r="O481" s="8">
        <v>2.2000000000000002</v>
      </c>
      <c r="P481" s="9">
        <v>2.2000000000000002</v>
      </c>
      <c r="Q481" s="8">
        <v>2.2000000000000002</v>
      </c>
      <c r="R481" s="9">
        <v>2.2000000000000002</v>
      </c>
      <c r="S481" s="8">
        <v>2.2000000000000002</v>
      </c>
      <c r="T481" s="9">
        <v>2.2000000000000002</v>
      </c>
      <c r="U481" s="8">
        <v>2.2000000000000002</v>
      </c>
      <c r="V481" s="9">
        <v>2.2000000000000002</v>
      </c>
      <c r="W481" s="8">
        <v>2.2000000000000002</v>
      </c>
      <c r="X481" s="9">
        <v>2.2000000000000002</v>
      </c>
      <c r="Y481" s="8">
        <v>2.2000000000000002</v>
      </c>
      <c r="Z481" s="9">
        <v>2.2000000000000002</v>
      </c>
      <c r="AA481" s="8">
        <v>2.2000000000000002</v>
      </c>
      <c r="AB481" s="9">
        <v>2.2000000000000002</v>
      </c>
      <c r="AC481" s="8">
        <v>2.2000000000000002</v>
      </c>
      <c r="AD481" s="9">
        <v>2.2000000000000002</v>
      </c>
      <c r="AE481" s="8">
        <v>2.2000000000000002</v>
      </c>
      <c r="AF481" s="9"/>
      <c r="AG481" s="8">
        <v>2.2000000000000002</v>
      </c>
      <c r="AH481" s="9"/>
      <c r="AI481" s="8">
        <v>14.81</v>
      </c>
      <c r="AJ481" s="9"/>
    </row>
    <row r="482" spans="1:36" ht="15" x14ac:dyDescent="0.25">
      <c r="A482" s="1" t="s">
        <v>291</v>
      </c>
      <c r="B482" s="1" t="s">
        <v>292</v>
      </c>
      <c r="C482" s="1" t="str">
        <f t="shared" si="8"/>
        <v>F0139-U0139</v>
      </c>
      <c r="D482" s="1">
        <v>150</v>
      </c>
      <c r="E482" s="1" t="s">
        <v>1106</v>
      </c>
      <c r="F482" s="1" t="s">
        <v>1079</v>
      </c>
      <c r="G482" s="1" t="s">
        <v>1198</v>
      </c>
      <c r="H482" s="1" t="s">
        <v>1123</v>
      </c>
      <c r="I482" s="1" t="s">
        <v>1126</v>
      </c>
      <c r="J482" s="1" t="s">
        <v>1130</v>
      </c>
      <c r="K482" s="2">
        <v>12</v>
      </c>
      <c r="L482" s="2">
        <v>1704</v>
      </c>
      <c r="M482" s="8">
        <v>2.2000000000000002</v>
      </c>
      <c r="N482" s="9">
        <v>2.2000000000000002</v>
      </c>
      <c r="O482" s="8">
        <v>2.2000000000000002</v>
      </c>
      <c r="P482" s="9">
        <v>2.2000000000000002</v>
      </c>
      <c r="Q482" s="8">
        <v>2.2000000000000002</v>
      </c>
      <c r="R482" s="9">
        <v>2.2000000000000002</v>
      </c>
      <c r="S482" s="8">
        <v>2.2000000000000002</v>
      </c>
      <c r="T482" s="9">
        <v>2.2000000000000002</v>
      </c>
      <c r="U482" s="8">
        <v>2.2000000000000002</v>
      </c>
      <c r="V482" s="9">
        <v>2.2000000000000002</v>
      </c>
      <c r="W482" s="8">
        <v>2.2000000000000002</v>
      </c>
      <c r="X482" s="9">
        <v>2.2000000000000002</v>
      </c>
      <c r="Y482" s="8">
        <v>2.2000000000000002</v>
      </c>
      <c r="Z482" s="9">
        <v>2.2000000000000002</v>
      </c>
      <c r="AA482" s="8">
        <v>2.2000000000000002</v>
      </c>
      <c r="AB482" s="9">
        <v>2.2000000000000002</v>
      </c>
      <c r="AC482" s="8">
        <v>2.2000000000000002</v>
      </c>
      <c r="AD482" s="9">
        <v>2.2000000000000002</v>
      </c>
      <c r="AE482" s="8">
        <v>2.2000000000000002</v>
      </c>
      <c r="AF482" s="9"/>
      <c r="AG482" s="8">
        <v>2.2000000000000002</v>
      </c>
      <c r="AH482" s="9"/>
      <c r="AI482" s="8">
        <v>12.39</v>
      </c>
      <c r="AJ482" s="9"/>
    </row>
    <row r="483" spans="1:36" ht="15" x14ac:dyDescent="0.25">
      <c r="A483" s="1" t="s">
        <v>293</v>
      </c>
      <c r="B483" s="1" t="s">
        <v>294</v>
      </c>
      <c r="C483" s="1" t="str">
        <f t="shared" si="8"/>
        <v>F0140-U0140</v>
      </c>
      <c r="D483" s="1">
        <v>126</v>
      </c>
      <c r="E483" s="1" t="s">
        <v>1106</v>
      </c>
      <c r="F483" s="1" t="s">
        <v>1079</v>
      </c>
      <c r="G483" s="1" t="s">
        <v>1198</v>
      </c>
      <c r="H483" s="1" t="s">
        <v>1123</v>
      </c>
      <c r="I483" s="1" t="s">
        <v>1126</v>
      </c>
      <c r="J483" s="1" t="s">
        <v>1130</v>
      </c>
      <c r="K483" s="2">
        <v>12</v>
      </c>
      <c r="L483" s="2">
        <v>1704</v>
      </c>
      <c r="M483" s="8">
        <v>1.85</v>
      </c>
      <c r="N483" s="9">
        <v>1.85</v>
      </c>
      <c r="O483" s="8">
        <v>1.85</v>
      </c>
      <c r="P483" s="9">
        <v>1.85</v>
      </c>
      <c r="Q483" s="8">
        <v>1.85</v>
      </c>
      <c r="R483" s="9">
        <v>1.85</v>
      </c>
      <c r="S483" s="8">
        <v>1.85</v>
      </c>
      <c r="T483" s="9">
        <v>1.85</v>
      </c>
      <c r="U483" s="8">
        <v>1.85</v>
      </c>
      <c r="V483" s="9">
        <v>1.85</v>
      </c>
      <c r="W483" s="8">
        <v>1.85</v>
      </c>
      <c r="X483" s="9">
        <v>1.85</v>
      </c>
      <c r="Y483" s="8">
        <v>1.85</v>
      </c>
      <c r="Z483" s="9">
        <v>1.85</v>
      </c>
      <c r="AA483" s="8">
        <v>1.85</v>
      </c>
      <c r="AB483" s="9">
        <v>1.85</v>
      </c>
      <c r="AC483" s="8">
        <v>1.85</v>
      </c>
      <c r="AD483" s="9">
        <v>1.85</v>
      </c>
      <c r="AE483" s="8">
        <v>1.85</v>
      </c>
      <c r="AF483" s="9"/>
      <c r="AG483" s="8">
        <v>1.85</v>
      </c>
      <c r="AH483" s="9"/>
      <c r="AI483" s="8">
        <v>15.75</v>
      </c>
      <c r="AJ483" s="9"/>
    </row>
    <row r="484" spans="1:36" ht="15" x14ac:dyDescent="0.25">
      <c r="A484" s="1" t="s">
        <v>295</v>
      </c>
      <c r="B484" s="1" t="s">
        <v>296</v>
      </c>
      <c r="C484" s="1" t="str">
        <f t="shared" si="8"/>
        <v>F0141-U0141</v>
      </c>
      <c r="D484" s="1">
        <v>150</v>
      </c>
      <c r="E484" s="1" t="s">
        <v>1106</v>
      </c>
      <c r="F484" s="1" t="s">
        <v>1079</v>
      </c>
      <c r="G484" s="1" t="s">
        <v>1198</v>
      </c>
      <c r="H484" s="1" t="s">
        <v>1123</v>
      </c>
      <c r="I484" s="1" t="s">
        <v>1126</v>
      </c>
      <c r="J484" s="1" t="s">
        <v>1130</v>
      </c>
      <c r="K484" s="2">
        <v>12</v>
      </c>
      <c r="L484" s="2">
        <v>1704</v>
      </c>
      <c r="M484" s="8">
        <v>2.2000000000000002</v>
      </c>
      <c r="N484" s="9">
        <v>2.2000000000000002</v>
      </c>
      <c r="O484" s="8">
        <v>2.2000000000000002</v>
      </c>
      <c r="P484" s="9">
        <v>2.2000000000000002</v>
      </c>
      <c r="Q484" s="8">
        <v>2.2000000000000002</v>
      </c>
      <c r="R484" s="9">
        <v>2.2000000000000002</v>
      </c>
      <c r="S484" s="8">
        <v>2.2000000000000002</v>
      </c>
      <c r="T484" s="9">
        <v>2.2000000000000002</v>
      </c>
      <c r="U484" s="8">
        <v>2.2000000000000002</v>
      </c>
      <c r="V484" s="9">
        <v>2.2000000000000002</v>
      </c>
      <c r="W484" s="8">
        <v>2.2000000000000002</v>
      </c>
      <c r="X484" s="9">
        <v>2.2000000000000002</v>
      </c>
      <c r="Y484" s="8">
        <v>2.2000000000000002</v>
      </c>
      <c r="Z484" s="9">
        <v>2.2000000000000002</v>
      </c>
      <c r="AA484" s="8">
        <v>2.2000000000000002</v>
      </c>
      <c r="AB484" s="9">
        <v>2.2000000000000002</v>
      </c>
      <c r="AC484" s="8">
        <v>2.2000000000000002</v>
      </c>
      <c r="AD484" s="9">
        <v>2.2000000000000002</v>
      </c>
      <c r="AE484" s="8">
        <v>2.2000000000000002</v>
      </c>
      <c r="AF484" s="9"/>
      <c r="AG484" s="8">
        <v>2.2000000000000002</v>
      </c>
      <c r="AH484" s="9"/>
      <c r="AI484" s="8">
        <v>9.99</v>
      </c>
      <c r="AJ484" s="9"/>
    </row>
    <row r="485" spans="1:36" ht="15" x14ac:dyDescent="0.25">
      <c r="A485" s="1" t="s">
        <v>297</v>
      </c>
      <c r="B485" s="1" t="s">
        <v>298</v>
      </c>
      <c r="C485" s="1" t="str">
        <f t="shared" si="8"/>
        <v>F0142-U0142</v>
      </c>
      <c r="D485" s="1">
        <v>150</v>
      </c>
      <c r="E485" s="1" t="s">
        <v>1106</v>
      </c>
      <c r="F485" s="1" t="s">
        <v>1079</v>
      </c>
      <c r="G485" s="1" t="s">
        <v>1198</v>
      </c>
      <c r="H485" s="1" t="s">
        <v>1123</v>
      </c>
      <c r="I485" s="1" t="s">
        <v>1126</v>
      </c>
      <c r="J485" s="1" t="s">
        <v>1130</v>
      </c>
      <c r="K485" s="2">
        <v>12</v>
      </c>
      <c r="L485" s="2">
        <v>1704</v>
      </c>
      <c r="M485" s="8">
        <v>2.2000000000000002</v>
      </c>
      <c r="N485" s="9">
        <v>2.2000000000000002</v>
      </c>
      <c r="O485" s="8">
        <v>2.2000000000000002</v>
      </c>
      <c r="P485" s="9">
        <v>2.2000000000000002</v>
      </c>
      <c r="Q485" s="8">
        <v>2.2000000000000002</v>
      </c>
      <c r="R485" s="9">
        <v>2.2000000000000002</v>
      </c>
      <c r="S485" s="8">
        <v>2.2000000000000002</v>
      </c>
      <c r="T485" s="9">
        <v>2.2000000000000002</v>
      </c>
      <c r="U485" s="8">
        <v>2.2000000000000002</v>
      </c>
      <c r="V485" s="9">
        <v>2.2000000000000002</v>
      </c>
      <c r="W485" s="8">
        <v>2.2000000000000002</v>
      </c>
      <c r="X485" s="9">
        <v>2.2000000000000002</v>
      </c>
      <c r="Y485" s="8">
        <v>2.2000000000000002</v>
      </c>
      <c r="Z485" s="9">
        <v>2.2000000000000002</v>
      </c>
      <c r="AA485" s="8">
        <v>2.2000000000000002</v>
      </c>
      <c r="AB485" s="9">
        <v>2.2000000000000002</v>
      </c>
      <c r="AC485" s="8">
        <v>2.2000000000000002</v>
      </c>
      <c r="AD485" s="9">
        <v>2.2000000000000002</v>
      </c>
      <c r="AE485" s="8">
        <v>2.2000000000000002</v>
      </c>
      <c r="AF485" s="9"/>
      <c r="AG485" s="8">
        <v>2.2000000000000002</v>
      </c>
      <c r="AH485" s="9"/>
      <c r="AI485" s="8">
        <v>14.97</v>
      </c>
      <c r="AJ485" s="9"/>
    </row>
    <row r="486" spans="1:36" ht="15" x14ac:dyDescent="0.25">
      <c r="A486" s="1" t="s">
        <v>299</v>
      </c>
      <c r="B486" s="1" t="s">
        <v>300</v>
      </c>
      <c r="C486" s="1" t="str">
        <f t="shared" si="8"/>
        <v>F0143-U0143</v>
      </c>
      <c r="D486" s="1">
        <v>126</v>
      </c>
      <c r="E486" s="1" t="s">
        <v>1106</v>
      </c>
      <c r="F486" s="1" t="s">
        <v>1079</v>
      </c>
      <c r="G486" s="1" t="s">
        <v>1198</v>
      </c>
      <c r="H486" s="1" t="s">
        <v>1123</v>
      </c>
      <c r="I486" s="1" t="s">
        <v>1126</v>
      </c>
      <c r="J486" s="1" t="s">
        <v>1130</v>
      </c>
      <c r="K486" s="2">
        <v>12</v>
      </c>
      <c r="L486" s="2">
        <v>1704</v>
      </c>
      <c r="M486" s="8">
        <v>1.85</v>
      </c>
      <c r="N486" s="9">
        <v>1.85</v>
      </c>
      <c r="O486" s="8">
        <v>1.85</v>
      </c>
      <c r="P486" s="9">
        <v>1.85</v>
      </c>
      <c r="Q486" s="8">
        <v>1.85</v>
      </c>
      <c r="R486" s="9">
        <v>1.85</v>
      </c>
      <c r="S486" s="8">
        <v>1.85</v>
      </c>
      <c r="T486" s="9">
        <v>1.85</v>
      </c>
      <c r="U486" s="8">
        <v>1.85</v>
      </c>
      <c r="V486" s="9">
        <v>1.85</v>
      </c>
      <c r="W486" s="8">
        <v>1.85</v>
      </c>
      <c r="X486" s="9">
        <v>1.85</v>
      </c>
      <c r="Y486" s="8">
        <v>1.85</v>
      </c>
      <c r="Z486" s="9">
        <v>1.85</v>
      </c>
      <c r="AA486" s="8">
        <v>1.85</v>
      </c>
      <c r="AB486" s="9">
        <v>1.85</v>
      </c>
      <c r="AC486" s="8">
        <v>1.85</v>
      </c>
      <c r="AD486" s="9">
        <v>1.85</v>
      </c>
      <c r="AE486" s="8">
        <v>1.85</v>
      </c>
      <c r="AF486" s="9"/>
      <c r="AG486" s="8">
        <v>1.85</v>
      </c>
      <c r="AH486" s="9"/>
      <c r="AI486" s="8">
        <v>14.5</v>
      </c>
      <c r="AJ486" s="9"/>
    </row>
    <row r="487" spans="1:36" ht="15" x14ac:dyDescent="0.25">
      <c r="A487" s="1" t="s">
        <v>301</v>
      </c>
      <c r="B487" s="1" t="s">
        <v>302</v>
      </c>
      <c r="C487" s="1" t="str">
        <f t="shared" si="8"/>
        <v>F0144-U0144</v>
      </c>
      <c r="D487" s="1">
        <v>150</v>
      </c>
      <c r="E487" s="1" t="s">
        <v>1106</v>
      </c>
      <c r="F487" s="1" t="s">
        <v>1079</v>
      </c>
      <c r="G487" s="1" t="s">
        <v>1198</v>
      </c>
      <c r="H487" s="1" t="s">
        <v>1123</v>
      </c>
      <c r="I487" s="1" t="s">
        <v>1126</v>
      </c>
      <c r="J487" s="1" t="s">
        <v>1130</v>
      </c>
      <c r="K487" s="2">
        <v>12</v>
      </c>
      <c r="L487" s="2">
        <v>1704</v>
      </c>
      <c r="M487" s="8">
        <v>2.2000000000000002</v>
      </c>
      <c r="N487" s="9">
        <v>2.2000000000000002</v>
      </c>
      <c r="O487" s="8">
        <v>2.2000000000000002</v>
      </c>
      <c r="P487" s="9">
        <v>2.2000000000000002</v>
      </c>
      <c r="Q487" s="8">
        <v>2.2000000000000002</v>
      </c>
      <c r="R487" s="9">
        <v>2.2000000000000002</v>
      </c>
      <c r="S487" s="8">
        <v>2.2000000000000002</v>
      </c>
      <c r="T487" s="9">
        <v>2.2000000000000002</v>
      </c>
      <c r="U487" s="8">
        <v>2.2000000000000002</v>
      </c>
      <c r="V487" s="9">
        <v>2.2000000000000002</v>
      </c>
      <c r="W487" s="8">
        <v>2.2000000000000002</v>
      </c>
      <c r="X487" s="9">
        <v>2.2000000000000002</v>
      </c>
      <c r="Y487" s="8">
        <v>2.2000000000000002</v>
      </c>
      <c r="Z487" s="9">
        <v>2.2000000000000002</v>
      </c>
      <c r="AA487" s="8">
        <v>2.2000000000000002</v>
      </c>
      <c r="AB487" s="9">
        <v>2.2000000000000002</v>
      </c>
      <c r="AC487" s="8">
        <v>2.2000000000000002</v>
      </c>
      <c r="AD487" s="9">
        <v>2.2000000000000002</v>
      </c>
      <c r="AE487" s="8">
        <v>2.2000000000000002</v>
      </c>
      <c r="AF487" s="9"/>
      <c r="AG487" s="8">
        <v>2.2000000000000002</v>
      </c>
      <c r="AH487" s="9"/>
      <c r="AI487" s="8">
        <v>21.220000000000002</v>
      </c>
      <c r="AJ487" s="9"/>
    </row>
    <row r="488" spans="1:36" ht="15" x14ac:dyDescent="0.25">
      <c r="A488" s="1" t="s">
        <v>303</v>
      </c>
      <c r="B488" s="1" t="s">
        <v>304</v>
      </c>
      <c r="C488" s="1" t="str">
        <f t="shared" si="8"/>
        <v>F0145-U0145</v>
      </c>
      <c r="D488" s="1">
        <v>150</v>
      </c>
      <c r="E488" s="1" t="s">
        <v>1106</v>
      </c>
      <c r="F488" s="1" t="s">
        <v>1079</v>
      </c>
      <c r="G488" s="1" t="s">
        <v>1198</v>
      </c>
      <c r="H488" s="1" t="s">
        <v>1123</v>
      </c>
      <c r="I488" s="1" t="s">
        <v>1126</v>
      </c>
      <c r="J488" s="1" t="s">
        <v>1130</v>
      </c>
      <c r="K488" s="2">
        <v>12</v>
      </c>
      <c r="L488" s="2">
        <v>1704</v>
      </c>
      <c r="M488" s="8">
        <v>2.2000000000000002</v>
      </c>
      <c r="N488" s="9">
        <v>2.2000000000000002</v>
      </c>
      <c r="O488" s="8">
        <v>2.2000000000000002</v>
      </c>
      <c r="P488" s="9">
        <v>2.2000000000000002</v>
      </c>
      <c r="Q488" s="8">
        <v>2.2000000000000002</v>
      </c>
      <c r="R488" s="9">
        <v>2.2000000000000002</v>
      </c>
      <c r="S488" s="8">
        <v>2.2000000000000002</v>
      </c>
      <c r="T488" s="9">
        <v>2.2000000000000002</v>
      </c>
      <c r="U488" s="8">
        <v>2.2000000000000002</v>
      </c>
      <c r="V488" s="9">
        <v>2.2000000000000002</v>
      </c>
      <c r="W488" s="8">
        <v>2.2000000000000002</v>
      </c>
      <c r="X488" s="9">
        <v>2.2000000000000002</v>
      </c>
      <c r="Y488" s="8">
        <v>2.2000000000000002</v>
      </c>
      <c r="Z488" s="9">
        <v>2.2000000000000002</v>
      </c>
      <c r="AA488" s="8">
        <v>2.2000000000000002</v>
      </c>
      <c r="AB488" s="9">
        <v>2.2000000000000002</v>
      </c>
      <c r="AC488" s="8">
        <v>2.2000000000000002</v>
      </c>
      <c r="AD488" s="9">
        <v>2.2000000000000002</v>
      </c>
      <c r="AE488" s="8">
        <v>2.2000000000000002</v>
      </c>
      <c r="AF488" s="9"/>
      <c r="AG488" s="8">
        <v>2.2000000000000002</v>
      </c>
      <c r="AH488" s="9"/>
      <c r="AI488" s="8">
        <v>18.98</v>
      </c>
      <c r="AJ488" s="9"/>
    </row>
    <row r="489" spans="1:36" ht="15" x14ac:dyDescent="0.25">
      <c r="A489" s="1" t="s">
        <v>305</v>
      </c>
      <c r="B489" s="1" t="s">
        <v>306</v>
      </c>
      <c r="C489" s="1" t="str">
        <f t="shared" si="8"/>
        <v>F0146-U0146</v>
      </c>
      <c r="D489" s="1">
        <v>126</v>
      </c>
      <c r="E489" s="1" t="s">
        <v>1106</v>
      </c>
      <c r="F489" s="1" t="s">
        <v>1079</v>
      </c>
      <c r="G489" s="1" t="s">
        <v>1198</v>
      </c>
      <c r="H489" s="1" t="s">
        <v>1123</v>
      </c>
      <c r="I489" s="1" t="s">
        <v>1126</v>
      </c>
      <c r="J489" s="1" t="s">
        <v>1130</v>
      </c>
      <c r="K489" s="2">
        <v>12</v>
      </c>
      <c r="L489" s="2">
        <v>1704</v>
      </c>
      <c r="M489" s="8">
        <v>1.85</v>
      </c>
      <c r="N489" s="9">
        <v>1.85</v>
      </c>
      <c r="O489" s="8">
        <v>1.85</v>
      </c>
      <c r="P489" s="9">
        <v>1.85</v>
      </c>
      <c r="Q489" s="8">
        <v>1.85</v>
      </c>
      <c r="R489" s="9">
        <v>1.85</v>
      </c>
      <c r="S489" s="8">
        <v>1.85</v>
      </c>
      <c r="T489" s="9">
        <v>1.85</v>
      </c>
      <c r="U489" s="8">
        <v>1.85</v>
      </c>
      <c r="V489" s="9">
        <v>1.85</v>
      </c>
      <c r="W489" s="8">
        <v>1.85</v>
      </c>
      <c r="X489" s="9">
        <v>1.85</v>
      </c>
      <c r="Y489" s="8">
        <v>1.85</v>
      </c>
      <c r="Z489" s="9">
        <v>1.85</v>
      </c>
      <c r="AA489" s="8">
        <v>1.85</v>
      </c>
      <c r="AB489" s="9">
        <v>1.85</v>
      </c>
      <c r="AC489" s="8">
        <v>1.85</v>
      </c>
      <c r="AD489" s="9">
        <v>1.85</v>
      </c>
      <c r="AE489" s="8">
        <v>1.85</v>
      </c>
      <c r="AF489" s="9"/>
      <c r="AG489" s="8">
        <v>1.85</v>
      </c>
      <c r="AH489" s="9"/>
      <c r="AI489" s="8">
        <v>8.24</v>
      </c>
      <c r="AJ489" s="9"/>
    </row>
    <row r="490" spans="1:36" ht="15" x14ac:dyDescent="0.25">
      <c r="A490" s="1" t="s">
        <v>307</v>
      </c>
      <c r="B490" s="1" t="s">
        <v>308</v>
      </c>
      <c r="C490" s="1" t="str">
        <f t="shared" si="8"/>
        <v>F0147-U1018</v>
      </c>
      <c r="D490" s="1">
        <v>150</v>
      </c>
      <c r="E490" s="1" t="s">
        <v>1106</v>
      </c>
      <c r="F490" s="1" t="s">
        <v>1079</v>
      </c>
      <c r="G490" s="1" t="s">
        <v>1198</v>
      </c>
      <c r="H490" s="1" t="s">
        <v>1123</v>
      </c>
      <c r="I490" s="1" t="s">
        <v>1126</v>
      </c>
      <c r="J490" s="1" t="s">
        <v>1130</v>
      </c>
      <c r="K490" s="2">
        <v>12</v>
      </c>
      <c r="L490" s="2">
        <v>1704</v>
      </c>
      <c r="M490" s="8">
        <v>2.2000000000000002</v>
      </c>
      <c r="N490" s="9">
        <v>2.2000000000000002</v>
      </c>
      <c r="O490" s="8">
        <v>2.2000000000000002</v>
      </c>
      <c r="P490" s="9">
        <v>2.2000000000000002</v>
      </c>
      <c r="Q490" s="8">
        <v>2.2000000000000002</v>
      </c>
      <c r="R490" s="9">
        <v>2.2000000000000002</v>
      </c>
      <c r="S490" s="8">
        <v>2.2000000000000002</v>
      </c>
      <c r="T490" s="9">
        <v>2.2000000000000002</v>
      </c>
      <c r="U490" s="8">
        <v>2.2000000000000002</v>
      </c>
      <c r="V490" s="9">
        <v>2.2000000000000002</v>
      </c>
      <c r="W490" s="8">
        <v>2.2000000000000002</v>
      </c>
      <c r="X490" s="9">
        <v>2.2000000000000002</v>
      </c>
      <c r="Y490" s="8">
        <v>2.2000000000000002</v>
      </c>
      <c r="Z490" s="9">
        <v>2.2000000000000002</v>
      </c>
      <c r="AA490" s="8">
        <v>2.2000000000000002</v>
      </c>
      <c r="AB490" s="9">
        <v>2.2000000000000002</v>
      </c>
      <c r="AC490" s="8">
        <v>2.2000000000000002</v>
      </c>
      <c r="AD490" s="9">
        <v>2.2000000000000002</v>
      </c>
      <c r="AE490" s="8">
        <v>2.2000000000000002</v>
      </c>
      <c r="AF490" s="9"/>
      <c r="AG490" s="8">
        <v>2.2000000000000002</v>
      </c>
      <c r="AH490" s="9"/>
      <c r="AI490" s="8">
        <v>12.67</v>
      </c>
      <c r="AJ490" s="9"/>
    </row>
    <row r="491" spans="1:36" ht="15" x14ac:dyDescent="0.25">
      <c r="A491" s="1" t="s">
        <v>309</v>
      </c>
      <c r="B491" s="1" t="s">
        <v>310</v>
      </c>
      <c r="C491" s="1" t="str">
        <f t="shared" si="8"/>
        <v>F0148-U0148</v>
      </c>
      <c r="D491" s="1">
        <v>150</v>
      </c>
      <c r="E491" s="1" t="s">
        <v>1106</v>
      </c>
      <c r="F491" s="1" t="s">
        <v>1079</v>
      </c>
      <c r="G491" s="1" t="s">
        <v>1198</v>
      </c>
      <c r="H491" s="1" t="s">
        <v>1123</v>
      </c>
      <c r="I491" s="1" t="s">
        <v>1126</v>
      </c>
      <c r="J491" s="1" t="s">
        <v>1130</v>
      </c>
      <c r="K491" s="2">
        <v>12</v>
      </c>
      <c r="L491" s="2">
        <v>1704</v>
      </c>
      <c r="M491" s="8">
        <v>2.2000000000000002</v>
      </c>
      <c r="N491" s="9">
        <v>2.2000000000000002</v>
      </c>
      <c r="O491" s="8">
        <v>2.2000000000000002</v>
      </c>
      <c r="P491" s="9">
        <v>2.2000000000000002</v>
      </c>
      <c r="Q491" s="8">
        <v>2.2000000000000002</v>
      </c>
      <c r="R491" s="9">
        <v>2.2000000000000002</v>
      </c>
      <c r="S491" s="8">
        <v>2.2000000000000002</v>
      </c>
      <c r="T491" s="9">
        <v>2.2000000000000002</v>
      </c>
      <c r="U491" s="8">
        <v>2.2000000000000002</v>
      </c>
      <c r="V491" s="9">
        <v>2.2000000000000002</v>
      </c>
      <c r="W491" s="8">
        <v>2.2000000000000002</v>
      </c>
      <c r="X491" s="9">
        <v>2.2000000000000002</v>
      </c>
      <c r="Y491" s="8">
        <v>2.2000000000000002</v>
      </c>
      <c r="Z491" s="9">
        <v>2.2000000000000002</v>
      </c>
      <c r="AA491" s="8">
        <v>2.2000000000000002</v>
      </c>
      <c r="AB491" s="9">
        <v>2.2000000000000002</v>
      </c>
      <c r="AC491" s="8">
        <v>2.2000000000000002</v>
      </c>
      <c r="AD491" s="9">
        <v>2.2000000000000002</v>
      </c>
      <c r="AE491" s="8">
        <v>2.2000000000000002</v>
      </c>
      <c r="AF491" s="9"/>
      <c r="AG491" s="8">
        <v>2.2000000000000002</v>
      </c>
      <c r="AH491" s="9"/>
      <c r="AI491" s="8">
        <v>19.220000000000002</v>
      </c>
      <c r="AJ491" s="9"/>
    </row>
    <row r="492" spans="1:36" ht="15" x14ac:dyDescent="0.25">
      <c r="A492" s="1" t="s">
        <v>311</v>
      </c>
      <c r="B492" s="1" t="s">
        <v>312</v>
      </c>
      <c r="C492" s="1" t="str">
        <f t="shared" si="8"/>
        <v>F0149-U0796</v>
      </c>
      <c r="D492" s="1">
        <v>126</v>
      </c>
      <c r="E492" s="1" t="s">
        <v>1106</v>
      </c>
      <c r="F492" s="1" t="s">
        <v>1079</v>
      </c>
      <c r="G492" s="1" t="s">
        <v>1198</v>
      </c>
      <c r="H492" s="1" t="s">
        <v>1123</v>
      </c>
      <c r="I492" s="1" t="s">
        <v>1126</v>
      </c>
      <c r="J492" s="1" t="s">
        <v>1130</v>
      </c>
      <c r="K492" s="2">
        <v>12</v>
      </c>
      <c r="L492" s="2">
        <v>1704</v>
      </c>
      <c r="M492" s="8">
        <v>1.85</v>
      </c>
      <c r="N492" s="9">
        <v>1.85</v>
      </c>
      <c r="O492" s="8">
        <v>1.85</v>
      </c>
      <c r="P492" s="9">
        <v>1.85</v>
      </c>
      <c r="Q492" s="8">
        <v>1.85</v>
      </c>
      <c r="R492" s="9">
        <v>1.85</v>
      </c>
      <c r="S492" s="8">
        <v>1.85</v>
      </c>
      <c r="T492" s="9">
        <v>1.85</v>
      </c>
      <c r="U492" s="8">
        <v>1.85</v>
      </c>
      <c r="V492" s="9">
        <v>1.85</v>
      </c>
      <c r="W492" s="8">
        <v>1.85</v>
      </c>
      <c r="X492" s="9">
        <v>1.85</v>
      </c>
      <c r="Y492" s="8">
        <v>1.85</v>
      </c>
      <c r="Z492" s="9">
        <v>1.85</v>
      </c>
      <c r="AA492" s="8">
        <v>1.85</v>
      </c>
      <c r="AB492" s="9">
        <v>1.85</v>
      </c>
      <c r="AC492" s="8">
        <v>1.85</v>
      </c>
      <c r="AD492" s="9">
        <v>1.85</v>
      </c>
      <c r="AE492" s="8">
        <v>1.85</v>
      </c>
      <c r="AF492" s="9"/>
      <c r="AG492" s="8">
        <v>1.85</v>
      </c>
      <c r="AH492" s="9"/>
      <c r="AI492" s="8">
        <v>12.32</v>
      </c>
      <c r="AJ492" s="9"/>
    </row>
    <row r="493" spans="1:36" ht="15" x14ac:dyDescent="0.25">
      <c r="A493" s="1" t="s">
        <v>313</v>
      </c>
      <c r="B493" s="1" t="s">
        <v>314</v>
      </c>
      <c r="C493" s="1" t="str">
        <f t="shared" si="8"/>
        <v>F0150-U0150</v>
      </c>
      <c r="D493" s="1">
        <v>151</v>
      </c>
      <c r="E493" s="1" t="s">
        <v>1106</v>
      </c>
      <c r="F493" s="1" t="s">
        <v>1080</v>
      </c>
      <c r="G493" s="1" t="s">
        <v>1198</v>
      </c>
      <c r="H493" s="1" t="s">
        <v>1123</v>
      </c>
      <c r="I493" s="1" t="s">
        <v>1126</v>
      </c>
      <c r="J493" s="1" t="s">
        <v>1130</v>
      </c>
      <c r="K493" s="2">
        <v>12</v>
      </c>
      <c r="L493" s="2">
        <v>1708</v>
      </c>
      <c r="M493" s="8">
        <v>2.77</v>
      </c>
      <c r="N493" s="9">
        <v>2.77</v>
      </c>
      <c r="O493" s="8">
        <v>2.77</v>
      </c>
      <c r="P493" s="9">
        <v>2.77</v>
      </c>
      <c r="Q493" s="8">
        <v>2.77</v>
      </c>
      <c r="R493" s="9">
        <v>2.77</v>
      </c>
      <c r="S493" s="8">
        <v>2.77</v>
      </c>
      <c r="T493" s="9">
        <v>2.77</v>
      </c>
      <c r="U493" s="8">
        <v>2.77</v>
      </c>
      <c r="V493" s="9">
        <v>2.77</v>
      </c>
      <c r="W493" s="8">
        <v>2.77</v>
      </c>
      <c r="X493" s="9">
        <v>2.77</v>
      </c>
      <c r="Y493" s="8">
        <v>2.77</v>
      </c>
      <c r="Z493" s="9">
        <v>2.77</v>
      </c>
      <c r="AA493" s="8">
        <v>2.77</v>
      </c>
      <c r="AB493" s="9">
        <v>2.77</v>
      </c>
      <c r="AC493" s="8">
        <v>2.77</v>
      </c>
      <c r="AD493" s="9">
        <v>2.77</v>
      </c>
      <c r="AE493" s="8">
        <v>2.77</v>
      </c>
      <c r="AF493" s="9"/>
      <c r="AG493" s="8">
        <v>2.77</v>
      </c>
      <c r="AH493" s="9"/>
      <c r="AI493" s="8">
        <v>4.5</v>
      </c>
      <c r="AJ493" s="9"/>
    </row>
    <row r="494" spans="1:36" ht="15" x14ac:dyDescent="0.25">
      <c r="A494" s="1" t="s">
        <v>315</v>
      </c>
      <c r="B494" s="1" t="s">
        <v>316</v>
      </c>
      <c r="C494" s="1" t="str">
        <f t="shared" si="8"/>
        <v>F0151-U0151</v>
      </c>
      <c r="D494" s="1">
        <v>150</v>
      </c>
      <c r="E494" s="1" t="s">
        <v>1106</v>
      </c>
      <c r="F494" s="1" t="s">
        <v>1080</v>
      </c>
      <c r="G494" s="1" t="s">
        <v>1198</v>
      </c>
      <c r="H494" s="1" t="s">
        <v>1123</v>
      </c>
      <c r="I494" s="1" t="s">
        <v>1126</v>
      </c>
      <c r="J494" s="1" t="s">
        <v>1130</v>
      </c>
      <c r="K494" s="2">
        <v>12</v>
      </c>
      <c r="L494" s="2">
        <v>1708</v>
      </c>
      <c r="M494" s="8">
        <v>2.75</v>
      </c>
      <c r="N494" s="9">
        <v>2.75</v>
      </c>
      <c r="O494" s="8">
        <v>2.75</v>
      </c>
      <c r="P494" s="9">
        <v>2.75</v>
      </c>
      <c r="Q494" s="8">
        <v>2.75</v>
      </c>
      <c r="R494" s="9">
        <v>2.75</v>
      </c>
      <c r="S494" s="8">
        <v>2.75</v>
      </c>
      <c r="T494" s="9">
        <v>2.75</v>
      </c>
      <c r="U494" s="8">
        <v>2.75</v>
      </c>
      <c r="V494" s="9">
        <v>2.75</v>
      </c>
      <c r="W494" s="8">
        <v>2.75</v>
      </c>
      <c r="X494" s="9">
        <v>2.75</v>
      </c>
      <c r="Y494" s="8">
        <v>2.75</v>
      </c>
      <c r="Z494" s="9">
        <v>2.75</v>
      </c>
      <c r="AA494" s="8">
        <v>2.75</v>
      </c>
      <c r="AB494" s="9">
        <v>2.75</v>
      </c>
      <c r="AC494" s="8">
        <v>2.75</v>
      </c>
      <c r="AD494" s="9">
        <v>2.75</v>
      </c>
      <c r="AE494" s="8">
        <v>2.75</v>
      </c>
      <c r="AF494" s="9"/>
      <c r="AG494" s="8">
        <v>2.75</v>
      </c>
      <c r="AH494" s="9"/>
      <c r="AI494" s="8">
        <v>7.21</v>
      </c>
      <c r="AJ494" s="9"/>
    </row>
    <row r="495" spans="1:36" ht="15" x14ac:dyDescent="0.25">
      <c r="A495" s="1" t="s">
        <v>317</v>
      </c>
      <c r="B495" s="1" t="s">
        <v>318</v>
      </c>
      <c r="C495" s="1" t="str">
        <f t="shared" si="8"/>
        <v>F0152-U1000</v>
      </c>
      <c r="D495" s="1">
        <v>126</v>
      </c>
      <c r="E495" s="1" t="s">
        <v>1106</v>
      </c>
      <c r="F495" s="1" t="s">
        <v>1080</v>
      </c>
      <c r="G495" s="1" t="s">
        <v>1198</v>
      </c>
      <c r="H495" s="1" t="s">
        <v>1123</v>
      </c>
      <c r="I495" s="1" t="s">
        <v>1126</v>
      </c>
      <c r="J495" s="1" t="s">
        <v>1130</v>
      </c>
      <c r="K495" s="2">
        <v>12</v>
      </c>
      <c r="L495" s="2">
        <v>1708</v>
      </c>
      <c r="M495" s="8">
        <v>2.31</v>
      </c>
      <c r="N495" s="9">
        <v>2.31</v>
      </c>
      <c r="O495" s="8">
        <v>2.31</v>
      </c>
      <c r="P495" s="9">
        <v>2.31</v>
      </c>
      <c r="Q495" s="8">
        <v>2.31</v>
      </c>
      <c r="R495" s="9">
        <v>2.31</v>
      </c>
      <c r="S495" s="8">
        <v>2.31</v>
      </c>
      <c r="T495" s="9">
        <v>2.31</v>
      </c>
      <c r="U495" s="8">
        <v>2.31</v>
      </c>
      <c r="V495" s="9">
        <v>2.31</v>
      </c>
      <c r="W495" s="8">
        <v>2.31</v>
      </c>
      <c r="X495" s="9">
        <v>2.31</v>
      </c>
      <c r="Y495" s="8">
        <v>2.31</v>
      </c>
      <c r="Z495" s="9">
        <v>2.31</v>
      </c>
      <c r="AA495" s="8">
        <v>2.31</v>
      </c>
      <c r="AB495" s="9">
        <v>2.31</v>
      </c>
      <c r="AC495" s="8">
        <v>2.31</v>
      </c>
      <c r="AD495" s="9">
        <v>2.31</v>
      </c>
      <c r="AE495" s="8">
        <v>2.31</v>
      </c>
      <c r="AF495" s="9"/>
      <c r="AG495" s="8">
        <v>2.31</v>
      </c>
      <c r="AH495" s="9"/>
      <c r="AI495" s="8">
        <v>21.14</v>
      </c>
      <c r="AJ495" s="9"/>
    </row>
    <row r="496" spans="1:36" ht="15" x14ac:dyDescent="0.25">
      <c r="A496" s="1" t="s">
        <v>319</v>
      </c>
      <c r="B496" s="1" t="s">
        <v>320</v>
      </c>
      <c r="C496" s="1" t="str">
        <f t="shared" si="8"/>
        <v>F0153-U0153</v>
      </c>
      <c r="D496" s="1">
        <v>151</v>
      </c>
      <c r="E496" s="1" t="s">
        <v>1106</v>
      </c>
      <c r="F496" s="1" t="s">
        <v>1080</v>
      </c>
      <c r="G496" s="1" t="s">
        <v>1198</v>
      </c>
      <c r="H496" s="1" t="s">
        <v>1123</v>
      </c>
      <c r="I496" s="1" t="s">
        <v>1126</v>
      </c>
      <c r="J496" s="1" t="s">
        <v>1130</v>
      </c>
      <c r="K496" s="2">
        <v>12</v>
      </c>
      <c r="L496" s="2">
        <v>1708</v>
      </c>
      <c r="M496" s="8">
        <v>2.77</v>
      </c>
      <c r="N496" s="9">
        <v>2.77</v>
      </c>
      <c r="O496" s="8">
        <v>2.77</v>
      </c>
      <c r="P496" s="9">
        <v>2.77</v>
      </c>
      <c r="Q496" s="8">
        <v>2.77</v>
      </c>
      <c r="R496" s="9">
        <v>2.77</v>
      </c>
      <c r="S496" s="8">
        <v>2.77</v>
      </c>
      <c r="T496" s="9">
        <v>2.77</v>
      </c>
      <c r="U496" s="8">
        <v>2.77</v>
      </c>
      <c r="V496" s="9">
        <v>2.77</v>
      </c>
      <c r="W496" s="8">
        <v>2.77</v>
      </c>
      <c r="X496" s="9">
        <v>2.77</v>
      </c>
      <c r="Y496" s="8">
        <v>2.77</v>
      </c>
      <c r="Z496" s="9">
        <v>2.77</v>
      </c>
      <c r="AA496" s="8">
        <v>2.77</v>
      </c>
      <c r="AB496" s="9">
        <v>2.77</v>
      </c>
      <c r="AC496" s="8">
        <v>2.77</v>
      </c>
      <c r="AD496" s="9">
        <v>2.77</v>
      </c>
      <c r="AE496" s="8">
        <v>2.77</v>
      </c>
      <c r="AF496" s="9"/>
      <c r="AG496" s="8">
        <v>2.77</v>
      </c>
      <c r="AH496" s="9"/>
      <c r="AI496" s="8">
        <v>18.600000000000001</v>
      </c>
      <c r="AJ496" s="9"/>
    </row>
    <row r="497" spans="1:36" ht="15" x14ac:dyDescent="0.25">
      <c r="A497" s="1" t="s">
        <v>321</v>
      </c>
      <c r="B497" s="1" t="s">
        <v>322</v>
      </c>
      <c r="C497" s="1" t="str">
        <f t="shared" si="8"/>
        <v>F0154-U0757</v>
      </c>
      <c r="D497" s="1">
        <v>150</v>
      </c>
      <c r="E497" s="1" t="s">
        <v>1106</v>
      </c>
      <c r="F497" s="1" t="s">
        <v>1080</v>
      </c>
      <c r="G497" s="1" t="s">
        <v>1198</v>
      </c>
      <c r="H497" s="1" t="s">
        <v>1123</v>
      </c>
      <c r="I497" s="1" t="s">
        <v>1126</v>
      </c>
      <c r="J497" s="1" t="s">
        <v>1130</v>
      </c>
      <c r="K497" s="2">
        <v>12</v>
      </c>
      <c r="L497" s="2">
        <v>1708</v>
      </c>
      <c r="M497" s="8">
        <v>2.75</v>
      </c>
      <c r="N497" s="9">
        <v>2.75</v>
      </c>
      <c r="O497" s="8">
        <v>2.75</v>
      </c>
      <c r="P497" s="9">
        <v>2.75</v>
      </c>
      <c r="Q497" s="8">
        <v>2.75</v>
      </c>
      <c r="R497" s="9">
        <v>2.75</v>
      </c>
      <c r="S497" s="8">
        <v>2.75</v>
      </c>
      <c r="T497" s="9">
        <v>2.75</v>
      </c>
      <c r="U497" s="8">
        <v>2.75</v>
      </c>
      <c r="V497" s="9">
        <v>2.75</v>
      </c>
      <c r="W497" s="8">
        <v>2.75</v>
      </c>
      <c r="X497" s="9">
        <v>2.75</v>
      </c>
      <c r="Y497" s="8">
        <v>2.75</v>
      </c>
      <c r="Z497" s="9">
        <v>2.75</v>
      </c>
      <c r="AA497" s="8">
        <v>2.75</v>
      </c>
      <c r="AB497" s="9">
        <v>2.75</v>
      </c>
      <c r="AC497" s="8">
        <v>2.75</v>
      </c>
      <c r="AD497" s="9">
        <v>2.75</v>
      </c>
      <c r="AE497" s="8">
        <v>2.75</v>
      </c>
      <c r="AF497" s="9"/>
      <c r="AG497" s="8">
        <v>2.75</v>
      </c>
      <c r="AH497" s="9"/>
      <c r="AI497" s="8">
        <v>20.02</v>
      </c>
      <c r="AJ497" s="9"/>
    </row>
    <row r="498" spans="1:36" ht="15" x14ac:dyDescent="0.25">
      <c r="A498" s="1" t="s">
        <v>323</v>
      </c>
      <c r="B498" s="1" t="s">
        <v>324</v>
      </c>
      <c r="C498" s="1" t="str">
        <f t="shared" si="8"/>
        <v>F0155-U0155</v>
      </c>
      <c r="D498" s="1">
        <v>126</v>
      </c>
      <c r="E498" s="1" t="s">
        <v>1106</v>
      </c>
      <c r="F498" s="1" t="s">
        <v>1080</v>
      </c>
      <c r="G498" s="1" t="s">
        <v>1198</v>
      </c>
      <c r="H498" s="1" t="s">
        <v>1123</v>
      </c>
      <c r="I498" s="1" t="s">
        <v>1126</v>
      </c>
      <c r="J498" s="1" t="s">
        <v>1130</v>
      </c>
      <c r="K498" s="2">
        <v>12</v>
      </c>
      <c r="L498" s="2">
        <v>1708</v>
      </c>
      <c r="M498" s="8">
        <v>2.31</v>
      </c>
      <c r="N498" s="9">
        <v>2.31</v>
      </c>
      <c r="O498" s="8">
        <v>2.31</v>
      </c>
      <c r="P498" s="9">
        <v>2.31</v>
      </c>
      <c r="Q498" s="8">
        <v>2.31</v>
      </c>
      <c r="R498" s="9">
        <v>2.31</v>
      </c>
      <c r="S498" s="8">
        <v>2.31</v>
      </c>
      <c r="T498" s="9">
        <v>2.31</v>
      </c>
      <c r="U498" s="8">
        <v>2.31</v>
      </c>
      <c r="V498" s="9">
        <v>2.31</v>
      </c>
      <c r="W498" s="8">
        <v>2.31</v>
      </c>
      <c r="X498" s="9">
        <v>2.31</v>
      </c>
      <c r="Y498" s="8">
        <v>2.31</v>
      </c>
      <c r="Z498" s="9">
        <v>2.31</v>
      </c>
      <c r="AA498" s="8">
        <v>2.31</v>
      </c>
      <c r="AB498" s="9">
        <v>2.31</v>
      </c>
      <c r="AC498" s="8">
        <v>2.31</v>
      </c>
      <c r="AD498" s="9">
        <v>2.31</v>
      </c>
      <c r="AE498" s="8">
        <v>2.31</v>
      </c>
      <c r="AF498" s="9"/>
      <c r="AG498" s="8">
        <v>2.31</v>
      </c>
      <c r="AH498" s="9"/>
      <c r="AI498" s="8">
        <v>4.8100000000000005</v>
      </c>
      <c r="AJ498" s="9"/>
    </row>
    <row r="499" spans="1:36" ht="15" x14ac:dyDescent="0.25">
      <c r="A499" s="1" t="s">
        <v>325</v>
      </c>
      <c r="B499" s="1" t="s">
        <v>326</v>
      </c>
      <c r="C499" s="1" t="str">
        <f t="shared" si="8"/>
        <v>F0156-U0156</v>
      </c>
      <c r="D499" s="1">
        <v>151</v>
      </c>
      <c r="E499" s="1" t="s">
        <v>1106</v>
      </c>
      <c r="F499" s="1" t="s">
        <v>1080</v>
      </c>
      <c r="G499" s="1" t="s">
        <v>1198</v>
      </c>
      <c r="H499" s="1" t="s">
        <v>1123</v>
      </c>
      <c r="I499" s="1" t="s">
        <v>1126</v>
      </c>
      <c r="J499" s="1" t="s">
        <v>1130</v>
      </c>
      <c r="K499" s="2">
        <v>12</v>
      </c>
      <c r="L499" s="2">
        <v>1708</v>
      </c>
      <c r="M499" s="8">
        <v>2.77</v>
      </c>
      <c r="N499" s="9">
        <v>2.77</v>
      </c>
      <c r="O499" s="8">
        <v>2.77</v>
      </c>
      <c r="P499" s="9">
        <v>2.77</v>
      </c>
      <c r="Q499" s="8">
        <v>2.77</v>
      </c>
      <c r="R499" s="9">
        <v>2.77</v>
      </c>
      <c r="S499" s="8">
        <v>2.77</v>
      </c>
      <c r="T499" s="9">
        <v>2.77</v>
      </c>
      <c r="U499" s="8">
        <v>2.77</v>
      </c>
      <c r="V499" s="9">
        <v>2.77</v>
      </c>
      <c r="W499" s="8">
        <v>2.77</v>
      </c>
      <c r="X499" s="9">
        <v>2.77</v>
      </c>
      <c r="Y499" s="8">
        <v>2.77</v>
      </c>
      <c r="Z499" s="9">
        <v>2.77</v>
      </c>
      <c r="AA499" s="8">
        <v>2.77</v>
      </c>
      <c r="AB499" s="9">
        <v>2.77</v>
      </c>
      <c r="AC499" s="8">
        <v>2.77</v>
      </c>
      <c r="AD499" s="9">
        <v>2.77</v>
      </c>
      <c r="AE499" s="8">
        <v>2.77</v>
      </c>
      <c r="AF499" s="9"/>
      <c r="AG499" s="8">
        <v>2.77</v>
      </c>
      <c r="AH499" s="9"/>
      <c r="AI499" s="8">
        <v>28.73</v>
      </c>
      <c r="AJ499" s="9"/>
    </row>
    <row r="500" spans="1:36" ht="15" x14ac:dyDescent="0.25">
      <c r="A500" s="1" t="s">
        <v>327</v>
      </c>
      <c r="B500" s="1" t="s">
        <v>328</v>
      </c>
      <c r="C500" s="1" t="str">
        <f t="shared" si="8"/>
        <v>F0157-U0157</v>
      </c>
      <c r="D500" s="1">
        <v>150</v>
      </c>
      <c r="E500" s="1" t="s">
        <v>1106</v>
      </c>
      <c r="F500" s="1" t="s">
        <v>1080</v>
      </c>
      <c r="G500" s="1" t="s">
        <v>1198</v>
      </c>
      <c r="H500" s="1" t="s">
        <v>1123</v>
      </c>
      <c r="I500" s="1" t="s">
        <v>1126</v>
      </c>
      <c r="J500" s="1" t="s">
        <v>1130</v>
      </c>
      <c r="K500" s="2">
        <v>12</v>
      </c>
      <c r="L500" s="2">
        <v>1708</v>
      </c>
      <c r="M500" s="8">
        <v>2.75</v>
      </c>
      <c r="N500" s="9">
        <v>2.75</v>
      </c>
      <c r="O500" s="8">
        <v>2.75</v>
      </c>
      <c r="P500" s="9">
        <v>2.75</v>
      </c>
      <c r="Q500" s="8">
        <v>2.75</v>
      </c>
      <c r="R500" s="9">
        <v>2.75</v>
      </c>
      <c r="S500" s="8">
        <v>2.75</v>
      </c>
      <c r="T500" s="9">
        <v>2.75</v>
      </c>
      <c r="U500" s="8">
        <v>2.75</v>
      </c>
      <c r="V500" s="9">
        <v>2.75</v>
      </c>
      <c r="W500" s="8">
        <v>2.75</v>
      </c>
      <c r="X500" s="9">
        <v>2.75</v>
      </c>
      <c r="Y500" s="8">
        <v>2.75</v>
      </c>
      <c r="Z500" s="9">
        <v>2.75</v>
      </c>
      <c r="AA500" s="8">
        <v>2.75</v>
      </c>
      <c r="AB500" s="9">
        <v>2.75</v>
      </c>
      <c r="AC500" s="8">
        <v>2.75</v>
      </c>
      <c r="AD500" s="9">
        <v>2.75</v>
      </c>
      <c r="AE500" s="8">
        <v>2.75</v>
      </c>
      <c r="AF500" s="9"/>
      <c r="AG500" s="8">
        <v>2.75</v>
      </c>
      <c r="AH500" s="9"/>
      <c r="AI500" s="8">
        <v>10.620000000000001</v>
      </c>
      <c r="AJ500" s="9"/>
    </row>
    <row r="501" spans="1:36" ht="15" x14ac:dyDescent="0.25">
      <c r="A501" s="1" t="s">
        <v>329</v>
      </c>
      <c r="B501" s="1" t="s">
        <v>330</v>
      </c>
      <c r="C501" s="1" t="str">
        <f t="shared" si="8"/>
        <v>F0158-U0158</v>
      </c>
      <c r="D501" s="1">
        <v>126</v>
      </c>
      <c r="E501" s="1" t="s">
        <v>1106</v>
      </c>
      <c r="F501" s="1" t="s">
        <v>1080</v>
      </c>
      <c r="G501" s="1" t="s">
        <v>1198</v>
      </c>
      <c r="H501" s="1" t="s">
        <v>1123</v>
      </c>
      <c r="I501" s="1" t="s">
        <v>1126</v>
      </c>
      <c r="J501" s="1" t="s">
        <v>1130</v>
      </c>
      <c r="K501" s="2">
        <v>12</v>
      </c>
      <c r="L501" s="2">
        <v>1708</v>
      </c>
      <c r="M501" s="8">
        <v>2.31</v>
      </c>
      <c r="N501" s="9">
        <v>2.31</v>
      </c>
      <c r="O501" s="8">
        <v>2.31</v>
      </c>
      <c r="P501" s="9">
        <v>2.31</v>
      </c>
      <c r="Q501" s="8">
        <v>2.31</v>
      </c>
      <c r="R501" s="9">
        <v>2.31</v>
      </c>
      <c r="S501" s="8">
        <v>2.31</v>
      </c>
      <c r="T501" s="9">
        <v>2.31</v>
      </c>
      <c r="U501" s="8">
        <v>2.31</v>
      </c>
      <c r="V501" s="9">
        <v>2.31</v>
      </c>
      <c r="W501" s="8">
        <v>2.31</v>
      </c>
      <c r="X501" s="9">
        <v>2.31</v>
      </c>
      <c r="Y501" s="8">
        <v>2.31</v>
      </c>
      <c r="Z501" s="9">
        <v>2.31</v>
      </c>
      <c r="AA501" s="8">
        <v>2.31</v>
      </c>
      <c r="AB501" s="9">
        <v>2.31</v>
      </c>
      <c r="AC501" s="8">
        <v>2.31</v>
      </c>
      <c r="AD501" s="9">
        <v>2.31</v>
      </c>
      <c r="AE501" s="8">
        <v>2.31</v>
      </c>
      <c r="AF501" s="9"/>
      <c r="AG501" s="8">
        <v>2.31</v>
      </c>
      <c r="AH501" s="9"/>
      <c r="AI501" s="8">
        <v>11.34</v>
      </c>
      <c r="AJ501" s="9"/>
    </row>
    <row r="502" spans="1:36" ht="15" x14ac:dyDescent="0.25">
      <c r="A502" s="1" t="s">
        <v>331</v>
      </c>
      <c r="B502" s="1" t="s">
        <v>332</v>
      </c>
      <c r="C502" s="1" t="str">
        <f t="shared" si="8"/>
        <v>F0159-U0780</v>
      </c>
      <c r="D502" s="1">
        <v>151</v>
      </c>
      <c r="E502" s="1" t="s">
        <v>1106</v>
      </c>
      <c r="F502" s="1" t="s">
        <v>1080</v>
      </c>
      <c r="G502" s="1" t="s">
        <v>1198</v>
      </c>
      <c r="H502" s="1" t="s">
        <v>1123</v>
      </c>
      <c r="I502" s="1" t="s">
        <v>1126</v>
      </c>
      <c r="J502" s="1" t="s">
        <v>1130</v>
      </c>
      <c r="K502" s="2">
        <v>12</v>
      </c>
      <c r="L502" s="2">
        <v>1708</v>
      </c>
      <c r="M502" s="8">
        <v>2.77</v>
      </c>
      <c r="N502" s="9">
        <v>2.77</v>
      </c>
      <c r="O502" s="8">
        <v>2.77</v>
      </c>
      <c r="P502" s="9">
        <v>2.77</v>
      </c>
      <c r="Q502" s="8">
        <v>2.77</v>
      </c>
      <c r="R502" s="9">
        <v>2.77</v>
      </c>
      <c r="S502" s="8">
        <v>2.77</v>
      </c>
      <c r="T502" s="9">
        <v>2.77</v>
      </c>
      <c r="U502" s="8">
        <v>2.77</v>
      </c>
      <c r="V502" s="9">
        <v>2.77</v>
      </c>
      <c r="W502" s="8">
        <v>2.77</v>
      </c>
      <c r="X502" s="9">
        <v>2.77</v>
      </c>
      <c r="Y502" s="8">
        <v>2.77</v>
      </c>
      <c r="Z502" s="9">
        <v>2.77</v>
      </c>
      <c r="AA502" s="8">
        <v>2.77</v>
      </c>
      <c r="AB502" s="9">
        <v>2.77</v>
      </c>
      <c r="AC502" s="8">
        <v>2.77</v>
      </c>
      <c r="AD502" s="9">
        <v>2.77</v>
      </c>
      <c r="AE502" s="8">
        <v>2.77</v>
      </c>
      <c r="AF502" s="9"/>
      <c r="AG502" s="8">
        <v>2.77</v>
      </c>
      <c r="AH502" s="9"/>
      <c r="AI502" s="8">
        <v>4.96</v>
      </c>
      <c r="AJ502" s="9"/>
    </row>
    <row r="503" spans="1:36" ht="15" x14ac:dyDescent="0.25">
      <c r="A503" s="1" t="s">
        <v>333</v>
      </c>
      <c r="B503" s="1" t="s">
        <v>334</v>
      </c>
      <c r="C503" s="1" t="str">
        <f t="shared" si="8"/>
        <v>F0160-U0160</v>
      </c>
      <c r="D503" s="1">
        <v>150</v>
      </c>
      <c r="E503" s="1" t="s">
        <v>1106</v>
      </c>
      <c r="F503" s="1" t="s">
        <v>1080</v>
      </c>
      <c r="G503" s="1" t="s">
        <v>1198</v>
      </c>
      <c r="H503" s="1" t="s">
        <v>1123</v>
      </c>
      <c r="I503" s="1" t="s">
        <v>1126</v>
      </c>
      <c r="J503" s="1" t="s">
        <v>1130</v>
      </c>
      <c r="K503" s="2">
        <v>12</v>
      </c>
      <c r="L503" s="2">
        <v>1708</v>
      </c>
      <c r="M503" s="8">
        <v>2.75</v>
      </c>
      <c r="N503" s="9">
        <v>2.75</v>
      </c>
      <c r="O503" s="8">
        <v>2.75</v>
      </c>
      <c r="P503" s="9">
        <v>2.75</v>
      </c>
      <c r="Q503" s="8">
        <v>2.75</v>
      </c>
      <c r="R503" s="9">
        <v>2.75</v>
      </c>
      <c r="S503" s="8">
        <v>2.75</v>
      </c>
      <c r="T503" s="9">
        <v>2.75</v>
      </c>
      <c r="U503" s="8">
        <v>2.75</v>
      </c>
      <c r="V503" s="9">
        <v>2.75</v>
      </c>
      <c r="W503" s="8">
        <v>2.75</v>
      </c>
      <c r="X503" s="9">
        <v>2.75</v>
      </c>
      <c r="Y503" s="8">
        <v>2.75</v>
      </c>
      <c r="Z503" s="9">
        <v>2.75</v>
      </c>
      <c r="AA503" s="8">
        <v>2.75</v>
      </c>
      <c r="AB503" s="9">
        <v>2.75</v>
      </c>
      <c r="AC503" s="8">
        <v>2.75</v>
      </c>
      <c r="AD503" s="9">
        <v>2.75</v>
      </c>
      <c r="AE503" s="8">
        <v>2.75</v>
      </c>
      <c r="AF503" s="9"/>
      <c r="AG503" s="8">
        <v>2.75</v>
      </c>
      <c r="AH503" s="9"/>
      <c r="AI503" s="8">
        <v>23.07</v>
      </c>
      <c r="AJ503" s="9"/>
    </row>
    <row r="504" spans="1:36" ht="15" x14ac:dyDescent="0.25">
      <c r="A504" s="1" t="s">
        <v>335</v>
      </c>
      <c r="B504" s="1" t="s">
        <v>336</v>
      </c>
      <c r="C504" s="1" t="str">
        <f t="shared" si="8"/>
        <v>F0161-U1021</v>
      </c>
      <c r="D504" s="1">
        <v>126</v>
      </c>
      <c r="E504" s="1" t="s">
        <v>1106</v>
      </c>
      <c r="F504" s="1" t="s">
        <v>1080</v>
      </c>
      <c r="G504" s="1" t="s">
        <v>1198</v>
      </c>
      <c r="H504" s="1" t="s">
        <v>1123</v>
      </c>
      <c r="I504" s="1" t="s">
        <v>1126</v>
      </c>
      <c r="J504" s="1" t="s">
        <v>1130</v>
      </c>
      <c r="K504" s="2">
        <v>12</v>
      </c>
      <c r="L504" s="2">
        <v>1708</v>
      </c>
      <c r="M504" s="8">
        <v>2.31</v>
      </c>
      <c r="N504" s="9">
        <v>2.31</v>
      </c>
      <c r="O504" s="8">
        <v>2.31</v>
      </c>
      <c r="P504" s="9">
        <v>2.31</v>
      </c>
      <c r="Q504" s="8">
        <v>2.31</v>
      </c>
      <c r="R504" s="9">
        <v>2.31</v>
      </c>
      <c r="S504" s="8">
        <v>2.31</v>
      </c>
      <c r="T504" s="9">
        <v>2.31</v>
      </c>
      <c r="U504" s="8">
        <v>2.31</v>
      </c>
      <c r="V504" s="9">
        <v>2.31</v>
      </c>
      <c r="W504" s="8">
        <v>2.31</v>
      </c>
      <c r="X504" s="9">
        <v>2.31</v>
      </c>
      <c r="Y504" s="8">
        <v>2.31</v>
      </c>
      <c r="Z504" s="9">
        <v>2.31</v>
      </c>
      <c r="AA504" s="8">
        <v>2.31</v>
      </c>
      <c r="AB504" s="9">
        <v>2.31</v>
      </c>
      <c r="AC504" s="8">
        <v>2.31</v>
      </c>
      <c r="AD504" s="9">
        <v>2.31</v>
      </c>
      <c r="AE504" s="8">
        <v>2.31</v>
      </c>
      <c r="AF504" s="9"/>
      <c r="AG504" s="8">
        <v>2.31</v>
      </c>
      <c r="AH504" s="9"/>
      <c r="AI504" s="8">
        <v>3.5100000000000002</v>
      </c>
      <c r="AJ504" s="9"/>
    </row>
    <row r="505" spans="1:36" ht="15" x14ac:dyDescent="0.25">
      <c r="A505" s="1" t="s">
        <v>337</v>
      </c>
      <c r="B505" s="1" t="s">
        <v>338</v>
      </c>
      <c r="C505" s="1" t="str">
        <f t="shared" si="8"/>
        <v>F0162-U0584</v>
      </c>
      <c r="D505" s="1">
        <v>182</v>
      </c>
      <c r="E505" s="1" t="s">
        <v>1106</v>
      </c>
      <c r="F505" s="1" t="s">
        <v>1081</v>
      </c>
      <c r="G505" s="1" t="s">
        <v>1198</v>
      </c>
      <c r="H505" s="1" t="s">
        <v>1123</v>
      </c>
      <c r="I505" s="1" t="s">
        <v>1126</v>
      </c>
      <c r="J505" s="1" t="s">
        <v>1130</v>
      </c>
      <c r="K505" s="2">
        <v>12</v>
      </c>
      <c r="L505" s="2">
        <v>1774</v>
      </c>
      <c r="M505" s="8">
        <v>3.3400000000000003</v>
      </c>
      <c r="N505" s="9">
        <v>3.3400000000000003</v>
      </c>
      <c r="O505" s="8">
        <v>3.3400000000000003</v>
      </c>
      <c r="P505" s="9">
        <v>3.3400000000000003</v>
      </c>
      <c r="Q505" s="8">
        <v>3.3400000000000003</v>
      </c>
      <c r="R505" s="9">
        <v>3.3400000000000003</v>
      </c>
      <c r="S505" s="8">
        <v>3.3400000000000003</v>
      </c>
      <c r="T505" s="9">
        <v>3.3400000000000003</v>
      </c>
      <c r="U505" s="8">
        <v>3.3400000000000003</v>
      </c>
      <c r="V505" s="9">
        <v>3.3400000000000003</v>
      </c>
      <c r="W505" s="8">
        <v>3.3400000000000003</v>
      </c>
      <c r="X505" s="9">
        <v>3.3400000000000003</v>
      </c>
      <c r="Y505" s="8">
        <v>3.3400000000000003</v>
      </c>
      <c r="Z505" s="9">
        <v>3.3400000000000003</v>
      </c>
      <c r="AA505" s="8">
        <v>3.3400000000000003</v>
      </c>
      <c r="AB505" s="9">
        <v>3.3400000000000003</v>
      </c>
      <c r="AC505" s="8">
        <v>3.3400000000000003</v>
      </c>
      <c r="AD505" s="9">
        <v>3.3400000000000003</v>
      </c>
      <c r="AE505" s="8">
        <v>3.3400000000000003</v>
      </c>
      <c r="AF505" s="9"/>
      <c r="AG505" s="8">
        <v>3.3400000000000003</v>
      </c>
      <c r="AH505" s="9"/>
      <c r="AI505" s="8">
        <v>21.060000000000002</v>
      </c>
      <c r="AJ505" s="9"/>
    </row>
    <row r="506" spans="1:36" ht="15" x14ac:dyDescent="0.25">
      <c r="A506" s="1" t="s">
        <v>339</v>
      </c>
      <c r="B506" s="1" t="s">
        <v>340</v>
      </c>
      <c r="C506" s="1" t="str">
        <f t="shared" si="8"/>
        <v>F0163-U0163</v>
      </c>
      <c r="D506" s="1">
        <v>151</v>
      </c>
      <c r="E506" s="1" t="s">
        <v>1106</v>
      </c>
      <c r="F506" s="1" t="s">
        <v>1081</v>
      </c>
      <c r="G506" s="1" t="s">
        <v>1198</v>
      </c>
      <c r="H506" s="1" t="s">
        <v>1123</v>
      </c>
      <c r="I506" s="1" t="s">
        <v>1126</v>
      </c>
      <c r="J506" s="1" t="s">
        <v>1130</v>
      </c>
      <c r="K506" s="2">
        <v>12</v>
      </c>
      <c r="L506" s="2">
        <v>1774</v>
      </c>
      <c r="M506" s="8">
        <v>2.77</v>
      </c>
      <c r="N506" s="9">
        <v>2.77</v>
      </c>
      <c r="O506" s="8">
        <v>2.77</v>
      </c>
      <c r="P506" s="9">
        <v>2.77</v>
      </c>
      <c r="Q506" s="8">
        <v>2.77</v>
      </c>
      <c r="R506" s="9">
        <v>2.77</v>
      </c>
      <c r="S506" s="8">
        <v>2.77</v>
      </c>
      <c r="T506" s="9">
        <v>2.77</v>
      </c>
      <c r="U506" s="8">
        <v>2.77</v>
      </c>
      <c r="V506" s="9">
        <v>2.77</v>
      </c>
      <c r="W506" s="8">
        <v>2.77</v>
      </c>
      <c r="X506" s="9">
        <v>2.77</v>
      </c>
      <c r="Y506" s="8">
        <v>2.77</v>
      </c>
      <c r="Z506" s="9">
        <v>2.77</v>
      </c>
      <c r="AA506" s="8">
        <v>2.77</v>
      </c>
      <c r="AB506" s="9">
        <v>2.77</v>
      </c>
      <c r="AC506" s="8">
        <v>2.77</v>
      </c>
      <c r="AD506" s="9">
        <v>2.77</v>
      </c>
      <c r="AE506" s="8">
        <v>2.77</v>
      </c>
      <c r="AF506" s="9"/>
      <c r="AG506" s="8">
        <v>2.77</v>
      </c>
      <c r="AH506" s="9"/>
      <c r="AI506" s="8">
        <v>16.23</v>
      </c>
      <c r="AJ506" s="9"/>
    </row>
    <row r="507" spans="1:36" ht="15" x14ac:dyDescent="0.25">
      <c r="A507" s="1" t="s">
        <v>341</v>
      </c>
      <c r="B507" s="1" t="s">
        <v>342</v>
      </c>
      <c r="C507" s="1" t="str">
        <f t="shared" si="8"/>
        <v>F0164-U0164</v>
      </c>
      <c r="D507" s="1">
        <v>126</v>
      </c>
      <c r="E507" s="1" t="s">
        <v>1106</v>
      </c>
      <c r="F507" s="1" t="s">
        <v>1081</v>
      </c>
      <c r="G507" s="1" t="s">
        <v>1198</v>
      </c>
      <c r="H507" s="1" t="s">
        <v>1123</v>
      </c>
      <c r="I507" s="1" t="s">
        <v>1126</v>
      </c>
      <c r="J507" s="1" t="s">
        <v>1130</v>
      </c>
      <c r="K507" s="2">
        <v>12</v>
      </c>
      <c r="L507" s="2">
        <v>1774</v>
      </c>
      <c r="M507" s="8">
        <v>2.31</v>
      </c>
      <c r="N507" s="9">
        <v>2.31</v>
      </c>
      <c r="O507" s="8">
        <v>2.31</v>
      </c>
      <c r="P507" s="9">
        <v>2.31</v>
      </c>
      <c r="Q507" s="8">
        <v>2.31</v>
      </c>
      <c r="R507" s="9">
        <v>2.31</v>
      </c>
      <c r="S507" s="8">
        <v>2.31</v>
      </c>
      <c r="T507" s="9">
        <v>2.31</v>
      </c>
      <c r="U507" s="8">
        <v>2.31</v>
      </c>
      <c r="V507" s="9">
        <v>2.31</v>
      </c>
      <c r="W507" s="8">
        <v>2.31</v>
      </c>
      <c r="X507" s="9">
        <v>2.31</v>
      </c>
      <c r="Y507" s="8">
        <v>2.31</v>
      </c>
      <c r="Z507" s="9">
        <v>2.31</v>
      </c>
      <c r="AA507" s="8">
        <v>2.31</v>
      </c>
      <c r="AB507" s="9">
        <v>2.31</v>
      </c>
      <c r="AC507" s="8">
        <v>2.31</v>
      </c>
      <c r="AD507" s="9">
        <v>2.31</v>
      </c>
      <c r="AE507" s="8">
        <v>2.31</v>
      </c>
      <c r="AF507" s="9"/>
      <c r="AG507" s="8">
        <v>2.31</v>
      </c>
      <c r="AH507" s="9"/>
      <c r="AI507" s="8">
        <v>10.38</v>
      </c>
      <c r="AJ507" s="9"/>
    </row>
    <row r="508" spans="1:36" ht="15" x14ac:dyDescent="0.25">
      <c r="A508" s="1" t="s">
        <v>343</v>
      </c>
      <c r="B508" s="1" t="s">
        <v>344</v>
      </c>
      <c r="C508" s="1" t="str">
        <f t="shared" si="8"/>
        <v>F0165-U0165</v>
      </c>
      <c r="D508" s="1">
        <v>182</v>
      </c>
      <c r="E508" s="1" t="s">
        <v>1106</v>
      </c>
      <c r="F508" s="1" t="s">
        <v>1081</v>
      </c>
      <c r="G508" s="1" t="s">
        <v>1198</v>
      </c>
      <c r="H508" s="1" t="s">
        <v>1123</v>
      </c>
      <c r="I508" s="1" t="s">
        <v>1126</v>
      </c>
      <c r="J508" s="1" t="s">
        <v>1130</v>
      </c>
      <c r="K508" s="2">
        <v>12</v>
      </c>
      <c r="L508" s="2">
        <v>1774</v>
      </c>
      <c r="M508" s="8">
        <v>3.3400000000000003</v>
      </c>
      <c r="N508" s="9">
        <v>3.3400000000000003</v>
      </c>
      <c r="O508" s="8">
        <v>3.3400000000000003</v>
      </c>
      <c r="P508" s="9">
        <v>3.3400000000000003</v>
      </c>
      <c r="Q508" s="8">
        <v>3.3400000000000003</v>
      </c>
      <c r="R508" s="9">
        <v>3.3400000000000003</v>
      </c>
      <c r="S508" s="8">
        <v>3.3400000000000003</v>
      </c>
      <c r="T508" s="9">
        <v>3.3400000000000003</v>
      </c>
      <c r="U508" s="8">
        <v>3.3400000000000003</v>
      </c>
      <c r="V508" s="9">
        <v>3.3400000000000003</v>
      </c>
      <c r="W508" s="8">
        <v>3.3400000000000003</v>
      </c>
      <c r="X508" s="9">
        <v>3.3400000000000003</v>
      </c>
      <c r="Y508" s="8">
        <v>3.3400000000000003</v>
      </c>
      <c r="Z508" s="9">
        <v>3.3400000000000003</v>
      </c>
      <c r="AA508" s="8">
        <v>3.3400000000000003</v>
      </c>
      <c r="AB508" s="9">
        <v>3.3400000000000003</v>
      </c>
      <c r="AC508" s="8">
        <v>3.3400000000000003</v>
      </c>
      <c r="AD508" s="9">
        <v>3.3400000000000003</v>
      </c>
      <c r="AE508" s="8">
        <v>3.3400000000000003</v>
      </c>
      <c r="AF508" s="9"/>
      <c r="AG508" s="8">
        <v>3.3400000000000003</v>
      </c>
      <c r="AH508" s="9"/>
      <c r="AI508" s="8">
        <v>28.990000000000002</v>
      </c>
      <c r="AJ508" s="9"/>
    </row>
    <row r="509" spans="1:36" ht="15" x14ac:dyDescent="0.25">
      <c r="A509" s="1" t="s">
        <v>345</v>
      </c>
      <c r="B509" s="1" t="s">
        <v>346</v>
      </c>
      <c r="C509" s="1" t="str">
        <f t="shared" si="8"/>
        <v>F0166-U0872</v>
      </c>
      <c r="D509" s="1">
        <v>151</v>
      </c>
      <c r="E509" s="1" t="s">
        <v>1106</v>
      </c>
      <c r="F509" s="1" t="s">
        <v>1081</v>
      </c>
      <c r="G509" s="1" t="s">
        <v>1198</v>
      </c>
      <c r="H509" s="1" t="s">
        <v>1123</v>
      </c>
      <c r="I509" s="1" t="s">
        <v>1126</v>
      </c>
      <c r="J509" s="1" t="s">
        <v>1130</v>
      </c>
      <c r="K509" s="2">
        <v>12</v>
      </c>
      <c r="L509" s="2">
        <v>1774</v>
      </c>
      <c r="M509" s="8">
        <v>2.77</v>
      </c>
      <c r="N509" s="9">
        <v>2.77</v>
      </c>
      <c r="O509" s="8">
        <v>2.77</v>
      </c>
      <c r="P509" s="9">
        <v>2.77</v>
      </c>
      <c r="Q509" s="8">
        <v>2.77</v>
      </c>
      <c r="R509" s="9">
        <v>2.77</v>
      </c>
      <c r="S509" s="8">
        <v>2.77</v>
      </c>
      <c r="T509" s="9">
        <v>2.77</v>
      </c>
      <c r="U509" s="8">
        <v>2.77</v>
      </c>
      <c r="V509" s="9">
        <v>2.77</v>
      </c>
      <c r="W509" s="8">
        <v>2.77</v>
      </c>
      <c r="X509" s="9">
        <v>2.77</v>
      </c>
      <c r="Y509" s="8">
        <v>2.77</v>
      </c>
      <c r="Z509" s="9">
        <v>2.77</v>
      </c>
      <c r="AA509" s="8">
        <v>2.77</v>
      </c>
      <c r="AB509" s="9">
        <v>2.77</v>
      </c>
      <c r="AC509" s="8">
        <v>2.77</v>
      </c>
      <c r="AD509" s="9">
        <v>2.77</v>
      </c>
      <c r="AE509" s="8">
        <v>2.77</v>
      </c>
      <c r="AF509" s="9"/>
      <c r="AG509" s="8">
        <v>2.77</v>
      </c>
      <c r="AH509" s="9"/>
      <c r="AI509" s="8">
        <v>14.260000000000002</v>
      </c>
      <c r="AJ509" s="9"/>
    </row>
    <row r="510" spans="1:36" ht="15" x14ac:dyDescent="0.25">
      <c r="A510" s="1" t="s">
        <v>347</v>
      </c>
      <c r="B510" s="1" t="s">
        <v>348</v>
      </c>
      <c r="C510" s="1" t="str">
        <f t="shared" si="8"/>
        <v>F0167-U0799</v>
      </c>
      <c r="D510" s="1">
        <v>126</v>
      </c>
      <c r="E510" s="1" t="s">
        <v>1106</v>
      </c>
      <c r="F510" s="1" t="s">
        <v>1081</v>
      </c>
      <c r="G510" s="1" t="s">
        <v>1198</v>
      </c>
      <c r="H510" s="1" t="s">
        <v>1123</v>
      </c>
      <c r="I510" s="1" t="s">
        <v>1126</v>
      </c>
      <c r="J510" s="1" t="s">
        <v>1130</v>
      </c>
      <c r="K510" s="2">
        <v>12</v>
      </c>
      <c r="L510" s="2">
        <v>1774</v>
      </c>
      <c r="M510" s="8">
        <v>2.31</v>
      </c>
      <c r="N510" s="9">
        <v>2.31</v>
      </c>
      <c r="O510" s="8">
        <v>2.31</v>
      </c>
      <c r="P510" s="9">
        <v>2.31</v>
      </c>
      <c r="Q510" s="8">
        <v>2.31</v>
      </c>
      <c r="R510" s="9">
        <v>2.31</v>
      </c>
      <c r="S510" s="8">
        <v>2.31</v>
      </c>
      <c r="T510" s="9">
        <v>2.31</v>
      </c>
      <c r="U510" s="8">
        <v>2.31</v>
      </c>
      <c r="V510" s="9">
        <v>2.31</v>
      </c>
      <c r="W510" s="8">
        <v>2.31</v>
      </c>
      <c r="X510" s="9">
        <v>2.31</v>
      </c>
      <c r="Y510" s="8">
        <v>2.31</v>
      </c>
      <c r="Z510" s="9">
        <v>2.31</v>
      </c>
      <c r="AA510" s="8">
        <v>2.31</v>
      </c>
      <c r="AB510" s="9">
        <v>2.31</v>
      </c>
      <c r="AC510" s="8">
        <v>2.31</v>
      </c>
      <c r="AD510" s="9">
        <v>2.31</v>
      </c>
      <c r="AE510" s="8">
        <v>2.31</v>
      </c>
      <c r="AF510" s="9"/>
      <c r="AG510" s="8">
        <v>2.31</v>
      </c>
      <c r="AH510" s="9"/>
      <c r="AI510" s="8">
        <v>10.48</v>
      </c>
      <c r="AJ510" s="9"/>
    </row>
    <row r="511" spans="1:36" ht="15" x14ac:dyDescent="0.25">
      <c r="A511" s="1" t="s">
        <v>349</v>
      </c>
      <c r="B511" s="1" t="s">
        <v>350</v>
      </c>
      <c r="C511" s="1" t="str">
        <f t="shared" si="8"/>
        <v>F0168-U0811</v>
      </c>
      <c r="D511" s="1">
        <v>151</v>
      </c>
      <c r="E511" s="1" t="s">
        <v>1106</v>
      </c>
      <c r="F511" s="1" t="s">
        <v>1081</v>
      </c>
      <c r="G511" s="1" t="s">
        <v>1198</v>
      </c>
      <c r="H511" s="1" t="s">
        <v>1123</v>
      </c>
      <c r="I511" s="1" t="s">
        <v>1126</v>
      </c>
      <c r="J511" s="1" t="s">
        <v>1130</v>
      </c>
      <c r="K511" s="2">
        <v>12</v>
      </c>
      <c r="L511" s="2">
        <v>1774</v>
      </c>
      <c r="M511" s="8">
        <v>2.77</v>
      </c>
      <c r="N511" s="9">
        <v>2.77</v>
      </c>
      <c r="O511" s="8">
        <v>2.77</v>
      </c>
      <c r="P511" s="9">
        <v>2.77</v>
      </c>
      <c r="Q511" s="8">
        <v>2.77</v>
      </c>
      <c r="R511" s="9">
        <v>2.77</v>
      </c>
      <c r="S511" s="8">
        <v>2.77</v>
      </c>
      <c r="T511" s="9">
        <v>2.77</v>
      </c>
      <c r="U511" s="8">
        <v>2.77</v>
      </c>
      <c r="V511" s="9">
        <v>2.77</v>
      </c>
      <c r="W511" s="8">
        <v>2.77</v>
      </c>
      <c r="X511" s="9">
        <v>2.77</v>
      </c>
      <c r="Y511" s="8">
        <v>2.77</v>
      </c>
      <c r="Z511" s="9">
        <v>2.77</v>
      </c>
      <c r="AA511" s="8">
        <v>2.77</v>
      </c>
      <c r="AB511" s="9">
        <v>2.77</v>
      </c>
      <c r="AC511" s="8">
        <v>2.77</v>
      </c>
      <c r="AD511" s="9">
        <v>2.77</v>
      </c>
      <c r="AE511" s="8">
        <v>2.77</v>
      </c>
      <c r="AF511" s="9"/>
      <c r="AG511" s="8">
        <v>2.77</v>
      </c>
      <c r="AH511" s="9"/>
      <c r="AI511" s="8">
        <v>9.8800000000000008</v>
      </c>
      <c r="AJ511" s="9"/>
    </row>
    <row r="512" spans="1:36" ht="15" x14ac:dyDescent="0.25">
      <c r="A512" s="1" t="s">
        <v>351</v>
      </c>
      <c r="B512" s="1" t="s">
        <v>352</v>
      </c>
      <c r="C512" s="1" t="str">
        <f t="shared" si="8"/>
        <v>F0169-U0169</v>
      </c>
      <c r="D512" s="1">
        <v>151</v>
      </c>
      <c r="E512" s="1" t="s">
        <v>1106</v>
      </c>
      <c r="F512" s="1" t="s">
        <v>1081</v>
      </c>
      <c r="G512" s="1" t="s">
        <v>1198</v>
      </c>
      <c r="H512" s="1" t="s">
        <v>1123</v>
      </c>
      <c r="I512" s="1" t="s">
        <v>1126</v>
      </c>
      <c r="J512" s="1" t="s">
        <v>1130</v>
      </c>
      <c r="K512" s="2">
        <v>12</v>
      </c>
      <c r="L512" s="2">
        <v>1774</v>
      </c>
      <c r="M512" s="8">
        <v>2.77</v>
      </c>
      <c r="N512" s="9">
        <v>2.77</v>
      </c>
      <c r="O512" s="8">
        <v>2.77</v>
      </c>
      <c r="P512" s="9">
        <v>2.77</v>
      </c>
      <c r="Q512" s="8">
        <v>2.77</v>
      </c>
      <c r="R512" s="9">
        <v>2.77</v>
      </c>
      <c r="S512" s="8">
        <v>2.77</v>
      </c>
      <c r="T512" s="9">
        <v>2.77</v>
      </c>
      <c r="U512" s="8">
        <v>2.77</v>
      </c>
      <c r="V512" s="9">
        <v>2.77</v>
      </c>
      <c r="W512" s="8">
        <v>2.77</v>
      </c>
      <c r="X512" s="9">
        <v>2.77</v>
      </c>
      <c r="Y512" s="8">
        <v>2.77</v>
      </c>
      <c r="Z512" s="9">
        <v>2.77</v>
      </c>
      <c r="AA512" s="8">
        <v>2.77</v>
      </c>
      <c r="AB512" s="9">
        <v>2.77</v>
      </c>
      <c r="AC512" s="8">
        <v>2.77</v>
      </c>
      <c r="AD512" s="9">
        <v>2.77</v>
      </c>
      <c r="AE512" s="8">
        <v>2.77</v>
      </c>
      <c r="AF512" s="9"/>
      <c r="AG512" s="8">
        <v>2.77</v>
      </c>
      <c r="AH512" s="9"/>
      <c r="AI512" s="8">
        <v>5.78</v>
      </c>
      <c r="AJ512" s="9"/>
    </row>
    <row r="513" spans="1:36" ht="15" x14ac:dyDescent="0.25">
      <c r="A513" s="1" t="s">
        <v>353</v>
      </c>
      <c r="B513" s="1" t="s">
        <v>354</v>
      </c>
      <c r="C513" s="1" t="str">
        <f t="shared" si="8"/>
        <v>F0170-U0939</v>
      </c>
      <c r="D513" s="1">
        <v>126</v>
      </c>
      <c r="E513" s="1" t="s">
        <v>1106</v>
      </c>
      <c r="F513" s="1" t="s">
        <v>1081</v>
      </c>
      <c r="G513" s="1" t="s">
        <v>1198</v>
      </c>
      <c r="H513" s="1" t="s">
        <v>1123</v>
      </c>
      <c r="I513" s="1" t="s">
        <v>1126</v>
      </c>
      <c r="J513" s="1" t="s">
        <v>1130</v>
      </c>
      <c r="K513" s="2">
        <v>12</v>
      </c>
      <c r="L513" s="2">
        <v>1774</v>
      </c>
      <c r="M513" s="8">
        <v>2.31</v>
      </c>
      <c r="N513" s="9">
        <v>2.31</v>
      </c>
      <c r="O513" s="8">
        <v>2.31</v>
      </c>
      <c r="P513" s="9">
        <v>2.31</v>
      </c>
      <c r="Q513" s="8">
        <v>2.31</v>
      </c>
      <c r="R513" s="9">
        <v>2.31</v>
      </c>
      <c r="S513" s="8">
        <v>2.31</v>
      </c>
      <c r="T513" s="9">
        <v>2.31</v>
      </c>
      <c r="U513" s="8">
        <v>2.31</v>
      </c>
      <c r="V513" s="9">
        <v>2.31</v>
      </c>
      <c r="W513" s="8">
        <v>2.31</v>
      </c>
      <c r="X513" s="9">
        <v>2.31</v>
      </c>
      <c r="Y513" s="8">
        <v>2.31</v>
      </c>
      <c r="Z513" s="9">
        <v>2.31</v>
      </c>
      <c r="AA513" s="8">
        <v>2.31</v>
      </c>
      <c r="AB513" s="9">
        <v>2.31</v>
      </c>
      <c r="AC513" s="8">
        <v>2.31</v>
      </c>
      <c r="AD513" s="9">
        <v>2.31</v>
      </c>
      <c r="AE513" s="8">
        <v>2.31</v>
      </c>
      <c r="AF513" s="9"/>
      <c r="AG513" s="8">
        <v>2.31</v>
      </c>
      <c r="AH513" s="9"/>
      <c r="AI513" s="8">
        <v>22.810000000000002</v>
      </c>
      <c r="AJ513" s="9"/>
    </row>
    <row r="514" spans="1:36" ht="15" x14ac:dyDescent="0.25">
      <c r="A514" s="1" t="s">
        <v>355</v>
      </c>
      <c r="B514" s="1" t="s">
        <v>356</v>
      </c>
      <c r="C514" s="1" t="str">
        <f t="shared" si="8"/>
        <v>F0171-U1016</v>
      </c>
      <c r="D514" s="1">
        <v>151</v>
      </c>
      <c r="E514" s="1" t="s">
        <v>1106</v>
      </c>
      <c r="F514" s="1" t="s">
        <v>1081</v>
      </c>
      <c r="G514" s="1" t="s">
        <v>1198</v>
      </c>
      <c r="H514" s="1" t="s">
        <v>1123</v>
      </c>
      <c r="I514" s="1" t="s">
        <v>1126</v>
      </c>
      <c r="J514" s="1" t="s">
        <v>1130</v>
      </c>
      <c r="K514" s="2">
        <v>12</v>
      </c>
      <c r="L514" s="2">
        <v>1774</v>
      </c>
      <c r="M514" s="8">
        <v>2.77</v>
      </c>
      <c r="N514" s="9">
        <v>2.77</v>
      </c>
      <c r="O514" s="8">
        <v>2.77</v>
      </c>
      <c r="P514" s="9">
        <v>2.77</v>
      </c>
      <c r="Q514" s="8">
        <v>2.77</v>
      </c>
      <c r="R514" s="9">
        <v>2.77</v>
      </c>
      <c r="S514" s="8">
        <v>2.77</v>
      </c>
      <c r="T514" s="9">
        <v>2.77</v>
      </c>
      <c r="U514" s="8">
        <v>2.77</v>
      </c>
      <c r="V514" s="9">
        <v>2.77</v>
      </c>
      <c r="W514" s="8">
        <v>2.77</v>
      </c>
      <c r="X514" s="9">
        <v>2.77</v>
      </c>
      <c r="Y514" s="8">
        <v>2.77</v>
      </c>
      <c r="Z514" s="9">
        <v>2.77</v>
      </c>
      <c r="AA514" s="8">
        <v>2.77</v>
      </c>
      <c r="AB514" s="9">
        <v>2.77</v>
      </c>
      <c r="AC514" s="8">
        <v>2.77</v>
      </c>
      <c r="AD514" s="9">
        <v>2.77</v>
      </c>
      <c r="AE514" s="8">
        <v>2.77</v>
      </c>
      <c r="AF514" s="9"/>
      <c r="AG514" s="8">
        <v>2.77</v>
      </c>
      <c r="AH514" s="9"/>
      <c r="AI514" s="8">
        <v>25.14</v>
      </c>
      <c r="AJ514" s="9"/>
    </row>
    <row r="515" spans="1:36" ht="15" x14ac:dyDescent="0.25">
      <c r="A515" s="1" t="s">
        <v>357</v>
      </c>
      <c r="B515" s="1" t="s">
        <v>358</v>
      </c>
      <c r="C515" s="1" t="str">
        <f t="shared" si="8"/>
        <v>F0172-U0680</v>
      </c>
      <c r="D515" s="1">
        <v>151</v>
      </c>
      <c r="E515" s="1" t="s">
        <v>1106</v>
      </c>
      <c r="F515" s="1" t="s">
        <v>1081</v>
      </c>
      <c r="G515" s="1" t="s">
        <v>1198</v>
      </c>
      <c r="H515" s="1" t="s">
        <v>1123</v>
      </c>
      <c r="I515" s="1" t="s">
        <v>1126</v>
      </c>
      <c r="J515" s="1" t="s">
        <v>1130</v>
      </c>
      <c r="K515" s="2">
        <v>12</v>
      </c>
      <c r="L515" s="2">
        <v>1774</v>
      </c>
      <c r="M515" s="8">
        <v>2.77</v>
      </c>
      <c r="N515" s="9">
        <v>2.77</v>
      </c>
      <c r="O515" s="8">
        <v>2.77</v>
      </c>
      <c r="P515" s="9">
        <v>2.77</v>
      </c>
      <c r="Q515" s="8">
        <v>2.77</v>
      </c>
      <c r="R515" s="9">
        <v>2.77</v>
      </c>
      <c r="S515" s="8">
        <v>2.77</v>
      </c>
      <c r="T515" s="9">
        <v>2.77</v>
      </c>
      <c r="U515" s="8">
        <v>2.77</v>
      </c>
      <c r="V515" s="9">
        <v>2.77</v>
      </c>
      <c r="W515" s="8">
        <v>2.77</v>
      </c>
      <c r="X515" s="9">
        <v>2.77</v>
      </c>
      <c r="Y515" s="8">
        <v>2.77</v>
      </c>
      <c r="Z515" s="9">
        <v>2.77</v>
      </c>
      <c r="AA515" s="8">
        <v>2.77</v>
      </c>
      <c r="AB515" s="9">
        <v>2.77</v>
      </c>
      <c r="AC515" s="8">
        <v>2.77</v>
      </c>
      <c r="AD515" s="9">
        <v>2.77</v>
      </c>
      <c r="AE515" s="8">
        <v>2.77</v>
      </c>
      <c r="AF515" s="9"/>
      <c r="AG515" s="8">
        <v>2.77</v>
      </c>
      <c r="AH515" s="9"/>
      <c r="AI515" s="8">
        <v>13.040000000000001</v>
      </c>
      <c r="AJ515" s="9"/>
    </row>
    <row r="516" spans="1:36" ht="15" x14ac:dyDescent="0.25">
      <c r="A516" s="1" t="s">
        <v>359</v>
      </c>
      <c r="B516" s="1" t="s">
        <v>360</v>
      </c>
      <c r="C516" s="1" t="str">
        <f t="shared" ref="C516:C557" si="9">CONCATENATE(A516,"-",B516)</f>
        <v>F0173-U0691</v>
      </c>
      <c r="D516" s="1">
        <v>126</v>
      </c>
      <c r="E516" s="1" t="s">
        <v>1106</v>
      </c>
      <c r="F516" s="1" t="s">
        <v>1081</v>
      </c>
      <c r="G516" s="1" t="s">
        <v>1198</v>
      </c>
      <c r="H516" s="1" t="s">
        <v>1123</v>
      </c>
      <c r="I516" s="1" t="s">
        <v>1126</v>
      </c>
      <c r="J516" s="1" t="s">
        <v>1130</v>
      </c>
      <c r="K516" s="2">
        <v>12</v>
      </c>
      <c r="L516" s="2">
        <v>1774</v>
      </c>
      <c r="M516" s="8">
        <v>2.31</v>
      </c>
      <c r="N516" s="9">
        <v>2.31</v>
      </c>
      <c r="O516" s="8">
        <v>2.31</v>
      </c>
      <c r="P516" s="9">
        <v>2.31</v>
      </c>
      <c r="Q516" s="8">
        <v>2.31</v>
      </c>
      <c r="R516" s="9">
        <v>2.31</v>
      </c>
      <c r="S516" s="8">
        <v>2.31</v>
      </c>
      <c r="T516" s="9">
        <v>2.31</v>
      </c>
      <c r="U516" s="8">
        <v>2.31</v>
      </c>
      <c r="V516" s="9">
        <v>2.31</v>
      </c>
      <c r="W516" s="8">
        <v>2.31</v>
      </c>
      <c r="X516" s="9">
        <v>2.31</v>
      </c>
      <c r="Y516" s="8">
        <v>2.31</v>
      </c>
      <c r="Z516" s="9">
        <v>2.31</v>
      </c>
      <c r="AA516" s="8">
        <v>2.31</v>
      </c>
      <c r="AB516" s="9">
        <v>2.31</v>
      </c>
      <c r="AC516" s="8">
        <v>2.31</v>
      </c>
      <c r="AD516" s="9">
        <v>2.31</v>
      </c>
      <c r="AE516" s="8">
        <v>2.31</v>
      </c>
      <c r="AF516" s="9"/>
      <c r="AG516" s="8">
        <v>2.31</v>
      </c>
      <c r="AH516" s="9"/>
      <c r="AI516" s="8">
        <v>9.4500000000000011</v>
      </c>
      <c r="AJ516" s="9"/>
    </row>
    <row r="517" spans="1:36" ht="15" x14ac:dyDescent="0.25">
      <c r="A517" s="1" t="s">
        <v>361</v>
      </c>
      <c r="B517" s="1" t="s">
        <v>362</v>
      </c>
      <c r="C517" s="1" t="str">
        <f t="shared" si="9"/>
        <v>F0174-U0686</v>
      </c>
      <c r="D517" s="1">
        <v>147</v>
      </c>
      <c r="E517" s="1" t="s">
        <v>1106</v>
      </c>
      <c r="F517" s="1" t="s">
        <v>1082</v>
      </c>
      <c r="G517" s="1" t="s">
        <v>1198</v>
      </c>
      <c r="H517" s="1" t="s">
        <v>1123</v>
      </c>
      <c r="I517" s="1" t="s">
        <v>1126</v>
      </c>
      <c r="J517" s="1" t="s">
        <v>1130</v>
      </c>
      <c r="K517" s="2">
        <v>12</v>
      </c>
      <c r="L517" s="2">
        <v>1684</v>
      </c>
      <c r="M517" s="8">
        <v>2.16</v>
      </c>
      <c r="N517" s="9">
        <v>2.16</v>
      </c>
      <c r="O517" s="8">
        <v>2.16</v>
      </c>
      <c r="P517" s="9">
        <v>2.16</v>
      </c>
      <c r="Q517" s="8">
        <v>2.16</v>
      </c>
      <c r="R517" s="9">
        <v>2.16</v>
      </c>
      <c r="S517" s="8">
        <v>2.16</v>
      </c>
      <c r="T517" s="9">
        <v>2.16</v>
      </c>
      <c r="U517" s="8">
        <v>2.16</v>
      </c>
      <c r="V517" s="9">
        <v>2.16</v>
      </c>
      <c r="W517" s="8">
        <v>2.16</v>
      </c>
      <c r="X517" s="9">
        <v>2.16</v>
      </c>
      <c r="Y517" s="8">
        <v>2.16</v>
      </c>
      <c r="Z517" s="9">
        <v>2.16</v>
      </c>
      <c r="AA517" s="8">
        <v>2.16</v>
      </c>
      <c r="AB517" s="9">
        <v>2.16</v>
      </c>
      <c r="AC517" s="8">
        <v>2.16</v>
      </c>
      <c r="AD517" s="9">
        <v>2.16</v>
      </c>
      <c r="AE517" s="8">
        <v>2.16</v>
      </c>
      <c r="AF517" s="9"/>
      <c r="AG517" s="8">
        <v>2.16</v>
      </c>
      <c r="AH517" s="9"/>
      <c r="AI517" s="8">
        <v>23.73</v>
      </c>
      <c r="AJ517" s="9"/>
    </row>
    <row r="518" spans="1:36" ht="15" x14ac:dyDescent="0.25">
      <c r="A518" s="1" t="s">
        <v>363</v>
      </c>
      <c r="B518" s="1" t="s">
        <v>364</v>
      </c>
      <c r="C518" s="1" t="str">
        <f t="shared" si="9"/>
        <v>F0175-U0175</v>
      </c>
      <c r="D518" s="1">
        <v>150</v>
      </c>
      <c r="E518" s="1" t="s">
        <v>1106</v>
      </c>
      <c r="F518" s="1" t="s">
        <v>1082</v>
      </c>
      <c r="G518" s="1" t="s">
        <v>1198</v>
      </c>
      <c r="H518" s="1" t="s">
        <v>1123</v>
      </c>
      <c r="I518" s="1" t="s">
        <v>1126</v>
      </c>
      <c r="J518" s="1" t="s">
        <v>1130</v>
      </c>
      <c r="K518" s="2">
        <v>12</v>
      </c>
      <c r="L518" s="2">
        <v>1684</v>
      </c>
      <c r="M518" s="8">
        <v>0.66</v>
      </c>
      <c r="N518" s="9">
        <v>0.66</v>
      </c>
      <c r="O518" s="8">
        <v>0.66</v>
      </c>
      <c r="P518" s="9">
        <v>0.66</v>
      </c>
      <c r="Q518" s="8">
        <v>0.66</v>
      </c>
      <c r="R518" s="9">
        <v>0.66</v>
      </c>
      <c r="S518" s="8">
        <v>0.66</v>
      </c>
      <c r="T518" s="9">
        <v>0.66</v>
      </c>
      <c r="U518" s="8">
        <v>0.66</v>
      </c>
      <c r="V518" s="9">
        <v>0.66</v>
      </c>
      <c r="W518" s="8">
        <v>0.66</v>
      </c>
      <c r="X518" s="9">
        <v>0.66</v>
      </c>
      <c r="Y518" s="8">
        <v>0.66</v>
      </c>
      <c r="Z518" s="9">
        <v>0.66</v>
      </c>
      <c r="AA518" s="8">
        <v>0.66</v>
      </c>
      <c r="AB518" s="9">
        <v>0.66</v>
      </c>
      <c r="AC518" s="8">
        <v>0.66</v>
      </c>
      <c r="AD518" s="9">
        <v>0.66</v>
      </c>
      <c r="AE518" s="8">
        <v>0.66</v>
      </c>
      <c r="AF518" s="9"/>
      <c r="AG518" s="8">
        <v>0.66</v>
      </c>
      <c r="AH518" s="9"/>
      <c r="AI518" s="8">
        <v>3.54</v>
      </c>
      <c r="AJ518" s="9"/>
    </row>
    <row r="519" spans="1:36" ht="15" x14ac:dyDescent="0.25">
      <c r="A519" s="1" t="s">
        <v>365</v>
      </c>
      <c r="B519" s="1" t="s">
        <v>366</v>
      </c>
      <c r="C519" s="1" t="str">
        <f t="shared" si="9"/>
        <v>F0176-U0853</v>
      </c>
      <c r="D519" s="1">
        <v>124</v>
      </c>
      <c r="E519" s="1" t="s">
        <v>1106</v>
      </c>
      <c r="F519" s="1" t="s">
        <v>1082</v>
      </c>
      <c r="G519" s="1" t="s">
        <v>1198</v>
      </c>
      <c r="H519" s="1" t="s">
        <v>1123</v>
      </c>
      <c r="I519" s="1" t="s">
        <v>1126</v>
      </c>
      <c r="J519" s="1" t="s">
        <v>1130</v>
      </c>
      <c r="K519" s="2">
        <v>12</v>
      </c>
      <c r="L519" s="2">
        <v>1684</v>
      </c>
      <c r="M519" s="8">
        <v>1.82</v>
      </c>
      <c r="N519" s="9">
        <v>1.82</v>
      </c>
      <c r="O519" s="8">
        <v>1.82</v>
      </c>
      <c r="P519" s="9">
        <v>1.82</v>
      </c>
      <c r="Q519" s="8">
        <v>1.82</v>
      </c>
      <c r="R519" s="9">
        <v>1.82</v>
      </c>
      <c r="S519" s="8">
        <v>1.82</v>
      </c>
      <c r="T519" s="9">
        <v>1.82</v>
      </c>
      <c r="U519" s="8">
        <v>1.82</v>
      </c>
      <c r="V519" s="9">
        <v>1.82</v>
      </c>
      <c r="W519" s="8">
        <v>1.82</v>
      </c>
      <c r="X519" s="9">
        <v>1.82</v>
      </c>
      <c r="Y519" s="8">
        <v>1.82</v>
      </c>
      <c r="Z519" s="9">
        <v>1.82</v>
      </c>
      <c r="AA519" s="8">
        <v>1.82</v>
      </c>
      <c r="AB519" s="9">
        <v>1.82</v>
      </c>
      <c r="AC519" s="8">
        <v>1.82</v>
      </c>
      <c r="AD519" s="9">
        <v>1.82</v>
      </c>
      <c r="AE519" s="8">
        <v>1.82</v>
      </c>
      <c r="AF519" s="9"/>
      <c r="AG519" s="8">
        <v>1.82</v>
      </c>
      <c r="AH519" s="9"/>
      <c r="AI519" s="8">
        <v>5.0100000000000007</v>
      </c>
      <c r="AJ519" s="9"/>
    </row>
    <row r="520" spans="1:36" ht="15" x14ac:dyDescent="0.25">
      <c r="A520" s="1" t="s">
        <v>367</v>
      </c>
      <c r="B520" s="1" t="s">
        <v>368</v>
      </c>
      <c r="C520" s="1" t="str">
        <f t="shared" si="9"/>
        <v>F0177-U0177</v>
      </c>
      <c r="D520" s="1">
        <v>147</v>
      </c>
      <c r="E520" s="1" t="s">
        <v>1106</v>
      </c>
      <c r="F520" s="1" t="s">
        <v>1082</v>
      </c>
      <c r="G520" s="1" t="s">
        <v>1198</v>
      </c>
      <c r="H520" s="1" t="s">
        <v>1123</v>
      </c>
      <c r="I520" s="1" t="s">
        <v>1126</v>
      </c>
      <c r="J520" s="1" t="s">
        <v>1130</v>
      </c>
      <c r="K520" s="2">
        <v>12</v>
      </c>
      <c r="L520" s="2">
        <v>1684</v>
      </c>
      <c r="M520" s="8">
        <v>2.16</v>
      </c>
      <c r="N520" s="9">
        <v>2.16</v>
      </c>
      <c r="O520" s="8">
        <v>2.16</v>
      </c>
      <c r="P520" s="9">
        <v>2.16</v>
      </c>
      <c r="Q520" s="8">
        <v>2.16</v>
      </c>
      <c r="R520" s="9">
        <v>2.16</v>
      </c>
      <c r="S520" s="8">
        <v>2.16</v>
      </c>
      <c r="T520" s="9">
        <v>2.16</v>
      </c>
      <c r="U520" s="8">
        <v>2.16</v>
      </c>
      <c r="V520" s="9">
        <v>2.16</v>
      </c>
      <c r="W520" s="8">
        <v>2.16</v>
      </c>
      <c r="X520" s="9">
        <v>2.16</v>
      </c>
      <c r="Y520" s="8">
        <v>2.16</v>
      </c>
      <c r="Z520" s="9">
        <v>2.16</v>
      </c>
      <c r="AA520" s="8">
        <v>2.16</v>
      </c>
      <c r="AB520" s="9">
        <v>2.16</v>
      </c>
      <c r="AC520" s="8">
        <v>2.16</v>
      </c>
      <c r="AD520" s="9">
        <v>2.16</v>
      </c>
      <c r="AE520" s="8">
        <v>2.16</v>
      </c>
      <c r="AF520" s="9"/>
      <c r="AG520" s="8">
        <v>2.16</v>
      </c>
      <c r="AH520" s="9"/>
      <c r="AI520" s="8">
        <v>10.520000000000001</v>
      </c>
      <c r="AJ520" s="9"/>
    </row>
    <row r="521" spans="1:36" ht="15" x14ac:dyDescent="0.25">
      <c r="A521" s="1" t="s">
        <v>369</v>
      </c>
      <c r="B521" s="1" t="s">
        <v>370</v>
      </c>
      <c r="C521" s="1" t="str">
        <f t="shared" si="9"/>
        <v>F0178-U0178</v>
      </c>
      <c r="D521" s="1">
        <v>150</v>
      </c>
      <c r="E521" s="1" t="s">
        <v>1106</v>
      </c>
      <c r="F521" s="1" t="s">
        <v>1082</v>
      </c>
      <c r="G521" s="1" t="s">
        <v>1198</v>
      </c>
      <c r="H521" s="1" t="s">
        <v>1123</v>
      </c>
      <c r="I521" s="1" t="s">
        <v>1126</v>
      </c>
      <c r="J521" s="1" t="s">
        <v>1130</v>
      </c>
      <c r="K521" s="2">
        <v>12</v>
      </c>
      <c r="L521" s="2">
        <v>1684</v>
      </c>
      <c r="M521" s="8">
        <v>2.2000000000000002</v>
      </c>
      <c r="N521" s="9">
        <v>2.2000000000000002</v>
      </c>
      <c r="O521" s="8">
        <v>2.2000000000000002</v>
      </c>
      <c r="P521" s="9">
        <v>2.2000000000000002</v>
      </c>
      <c r="Q521" s="8">
        <v>2.2000000000000002</v>
      </c>
      <c r="R521" s="9">
        <v>2.2000000000000002</v>
      </c>
      <c r="S521" s="8">
        <v>2.2000000000000002</v>
      </c>
      <c r="T521" s="9">
        <v>2.2000000000000002</v>
      </c>
      <c r="U521" s="8">
        <v>2.2000000000000002</v>
      </c>
      <c r="V521" s="9">
        <v>2.2000000000000002</v>
      </c>
      <c r="W521" s="8">
        <v>2.2000000000000002</v>
      </c>
      <c r="X521" s="9">
        <v>2.2000000000000002</v>
      </c>
      <c r="Y521" s="8">
        <v>2.2000000000000002</v>
      </c>
      <c r="Z521" s="9">
        <v>2.2000000000000002</v>
      </c>
      <c r="AA521" s="8">
        <v>2.2000000000000002</v>
      </c>
      <c r="AB521" s="9">
        <v>2.2000000000000002</v>
      </c>
      <c r="AC521" s="8">
        <v>2.2000000000000002</v>
      </c>
      <c r="AD521" s="9">
        <v>2.2000000000000002</v>
      </c>
      <c r="AE521" s="8">
        <v>2.2000000000000002</v>
      </c>
      <c r="AF521" s="9"/>
      <c r="AG521" s="8">
        <v>2.2000000000000002</v>
      </c>
      <c r="AH521" s="9"/>
      <c r="AI521" s="8">
        <v>16.380000000000003</v>
      </c>
      <c r="AJ521" s="9"/>
    </row>
    <row r="522" spans="1:36" ht="15" x14ac:dyDescent="0.25">
      <c r="A522" s="1" t="s">
        <v>371</v>
      </c>
      <c r="B522" s="1" t="s">
        <v>372</v>
      </c>
      <c r="C522" s="1" t="str">
        <f t="shared" si="9"/>
        <v>F0179-U0781</v>
      </c>
      <c r="D522" s="1">
        <v>124</v>
      </c>
      <c r="E522" s="1" t="s">
        <v>1106</v>
      </c>
      <c r="F522" s="1" t="s">
        <v>1082</v>
      </c>
      <c r="G522" s="1" t="s">
        <v>1198</v>
      </c>
      <c r="H522" s="1" t="s">
        <v>1123</v>
      </c>
      <c r="I522" s="1" t="s">
        <v>1126</v>
      </c>
      <c r="J522" s="1" t="s">
        <v>1130</v>
      </c>
      <c r="K522" s="2">
        <v>12</v>
      </c>
      <c r="L522" s="2">
        <v>1684</v>
      </c>
      <c r="M522" s="8">
        <v>1.82</v>
      </c>
      <c r="N522" s="9">
        <v>1.82</v>
      </c>
      <c r="O522" s="8">
        <v>1.82</v>
      </c>
      <c r="P522" s="9">
        <v>1.82</v>
      </c>
      <c r="Q522" s="8">
        <v>1.82</v>
      </c>
      <c r="R522" s="9">
        <v>1.82</v>
      </c>
      <c r="S522" s="8">
        <v>1.82</v>
      </c>
      <c r="T522" s="9">
        <v>1.82</v>
      </c>
      <c r="U522" s="8">
        <v>1.82</v>
      </c>
      <c r="V522" s="9">
        <v>1.82</v>
      </c>
      <c r="W522" s="8">
        <v>1.82</v>
      </c>
      <c r="X522" s="9">
        <v>1.82</v>
      </c>
      <c r="Y522" s="8">
        <v>1.82</v>
      </c>
      <c r="Z522" s="9">
        <v>1.82</v>
      </c>
      <c r="AA522" s="8">
        <v>1.82</v>
      </c>
      <c r="AB522" s="9">
        <v>1.82</v>
      </c>
      <c r="AC522" s="8">
        <v>1.82</v>
      </c>
      <c r="AD522" s="9">
        <v>1.82</v>
      </c>
      <c r="AE522" s="8">
        <v>1.82</v>
      </c>
      <c r="AF522" s="9"/>
      <c r="AG522" s="8">
        <v>1.82</v>
      </c>
      <c r="AH522" s="9"/>
      <c r="AI522" s="8">
        <v>7.29</v>
      </c>
      <c r="AJ522" s="9"/>
    </row>
    <row r="523" spans="1:36" ht="15" x14ac:dyDescent="0.25">
      <c r="A523" s="1" t="s">
        <v>373</v>
      </c>
      <c r="B523" s="1" t="s">
        <v>374</v>
      </c>
      <c r="C523" s="1" t="str">
        <f t="shared" si="9"/>
        <v>F0180-U0952</v>
      </c>
      <c r="D523" s="1">
        <v>147</v>
      </c>
      <c r="E523" s="1" t="s">
        <v>1106</v>
      </c>
      <c r="F523" s="1" t="s">
        <v>1082</v>
      </c>
      <c r="G523" s="1" t="s">
        <v>1198</v>
      </c>
      <c r="H523" s="1" t="s">
        <v>1123</v>
      </c>
      <c r="I523" s="1" t="s">
        <v>1126</v>
      </c>
      <c r="J523" s="1" t="s">
        <v>1130</v>
      </c>
      <c r="K523" s="2">
        <v>12</v>
      </c>
      <c r="L523" s="2">
        <v>1684</v>
      </c>
      <c r="M523" s="8">
        <v>2.16</v>
      </c>
      <c r="N523" s="9">
        <v>2.16</v>
      </c>
      <c r="O523" s="8">
        <v>2.16</v>
      </c>
      <c r="P523" s="9">
        <v>2.16</v>
      </c>
      <c r="Q523" s="8">
        <v>2.16</v>
      </c>
      <c r="R523" s="9">
        <v>2.16</v>
      </c>
      <c r="S523" s="8">
        <v>2.16</v>
      </c>
      <c r="T523" s="9">
        <v>2.16</v>
      </c>
      <c r="U523" s="8">
        <v>2.16</v>
      </c>
      <c r="V523" s="9">
        <v>2.16</v>
      </c>
      <c r="W523" s="8">
        <v>2.16</v>
      </c>
      <c r="X523" s="9">
        <v>2.16</v>
      </c>
      <c r="Y523" s="8">
        <v>2.16</v>
      </c>
      <c r="Z523" s="9">
        <v>2.16</v>
      </c>
      <c r="AA523" s="8">
        <v>2.16</v>
      </c>
      <c r="AB523" s="9">
        <v>2.16</v>
      </c>
      <c r="AC523" s="8">
        <v>2.16</v>
      </c>
      <c r="AD523" s="9">
        <v>2.16</v>
      </c>
      <c r="AE523" s="8">
        <v>2.16</v>
      </c>
      <c r="AF523" s="9"/>
      <c r="AG523" s="8">
        <v>2.16</v>
      </c>
      <c r="AH523" s="9"/>
      <c r="AI523" s="8">
        <v>12.83</v>
      </c>
      <c r="AJ523" s="9"/>
    </row>
    <row r="524" spans="1:36" ht="15" x14ac:dyDescent="0.25">
      <c r="A524" s="1" t="s">
        <v>375</v>
      </c>
      <c r="B524" s="1" t="s">
        <v>376</v>
      </c>
      <c r="C524" s="1" t="str">
        <f t="shared" si="9"/>
        <v>F0181-U0181</v>
      </c>
      <c r="D524" s="1">
        <v>150</v>
      </c>
      <c r="E524" s="1" t="s">
        <v>1106</v>
      </c>
      <c r="F524" s="1" t="s">
        <v>1082</v>
      </c>
      <c r="G524" s="1" t="s">
        <v>1198</v>
      </c>
      <c r="H524" s="1" t="s">
        <v>1123</v>
      </c>
      <c r="I524" s="1" t="s">
        <v>1126</v>
      </c>
      <c r="J524" s="1" t="s">
        <v>1130</v>
      </c>
      <c r="K524" s="2">
        <v>12</v>
      </c>
      <c r="L524" s="2">
        <v>1684</v>
      </c>
      <c r="M524" s="8">
        <v>2.2000000000000002</v>
      </c>
      <c r="N524" s="9">
        <v>2.2000000000000002</v>
      </c>
      <c r="O524" s="8">
        <v>2.2000000000000002</v>
      </c>
      <c r="P524" s="9">
        <v>2.2000000000000002</v>
      </c>
      <c r="Q524" s="8">
        <v>2.2000000000000002</v>
      </c>
      <c r="R524" s="9">
        <v>2.2000000000000002</v>
      </c>
      <c r="S524" s="8">
        <v>2.2000000000000002</v>
      </c>
      <c r="T524" s="9">
        <v>2.2000000000000002</v>
      </c>
      <c r="U524" s="8">
        <v>2.2000000000000002</v>
      </c>
      <c r="V524" s="9">
        <v>2.2000000000000002</v>
      </c>
      <c r="W524" s="8">
        <v>2.2000000000000002</v>
      </c>
      <c r="X524" s="9">
        <v>2.2000000000000002</v>
      </c>
      <c r="Y524" s="8">
        <v>2.2000000000000002</v>
      </c>
      <c r="Z524" s="9">
        <v>2.2000000000000002</v>
      </c>
      <c r="AA524" s="8">
        <v>2.2000000000000002</v>
      </c>
      <c r="AB524" s="9">
        <v>2.2000000000000002</v>
      </c>
      <c r="AC524" s="8">
        <v>2.2000000000000002</v>
      </c>
      <c r="AD524" s="9">
        <v>2.2000000000000002</v>
      </c>
      <c r="AE524" s="8">
        <v>2.2000000000000002</v>
      </c>
      <c r="AF524" s="9"/>
      <c r="AG524" s="8">
        <v>2.2000000000000002</v>
      </c>
      <c r="AH524" s="9"/>
      <c r="AI524" s="8">
        <v>13.370000000000001</v>
      </c>
      <c r="AJ524" s="9"/>
    </row>
    <row r="525" spans="1:36" ht="15" x14ac:dyDescent="0.25">
      <c r="A525" s="1" t="s">
        <v>377</v>
      </c>
      <c r="B525" s="1" t="s">
        <v>378</v>
      </c>
      <c r="C525" s="1" t="str">
        <f t="shared" si="9"/>
        <v>F0182-U0182</v>
      </c>
      <c r="D525" s="1">
        <v>124</v>
      </c>
      <c r="E525" s="1" t="s">
        <v>1106</v>
      </c>
      <c r="F525" s="1" t="s">
        <v>1082</v>
      </c>
      <c r="G525" s="1" t="s">
        <v>1198</v>
      </c>
      <c r="H525" s="1" t="s">
        <v>1123</v>
      </c>
      <c r="I525" s="1" t="s">
        <v>1126</v>
      </c>
      <c r="J525" s="1" t="s">
        <v>1130</v>
      </c>
      <c r="K525" s="2">
        <v>12</v>
      </c>
      <c r="L525" s="2">
        <v>1684</v>
      </c>
      <c r="M525" s="8">
        <v>1.82</v>
      </c>
      <c r="N525" s="9">
        <v>1.82</v>
      </c>
      <c r="O525" s="8">
        <v>1.82</v>
      </c>
      <c r="P525" s="9">
        <v>1.82</v>
      </c>
      <c r="Q525" s="8">
        <v>1.82</v>
      </c>
      <c r="R525" s="9">
        <v>1.82</v>
      </c>
      <c r="S525" s="8">
        <v>1.82</v>
      </c>
      <c r="T525" s="9">
        <v>1.82</v>
      </c>
      <c r="U525" s="8">
        <v>1.82</v>
      </c>
      <c r="V525" s="9">
        <v>1.82</v>
      </c>
      <c r="W525" s="8">
        <v>1.82</v>
      </c>
      <c r="X525" s="9">
        <v>1.82</v>
      </c>
      <c r="Y525" s="8">
        <v>1.82</v>
      </c>
      <c r="Z525" s="9">
        <v>1.82</v>
      </c>
      <c r="AA525" s="8">
        <v>1.82</v>
      </c>
      <c r="AB525" s="9">
        <v>1.82</v>
      </c>
      <c r="AC525" s="8">
        <v>1.82</v>
      </c>
      <c r="AD525" s="9">
        <v>1.82</v>
      </c>
      <c r="AE525" s="8">
        <v>1.82</v>
      </c>
      <c r="AF525" s="9"/>
      <c r="AG525" s="8">
        <v>1.82</v>
      </c>
      <c r="AH525" s="9"/>
      <c r="AI525" s="8">
        <v>7.37</v>
      </c>
      <c r="AJ525" s="9"/>
    </row>
    <row r="526" spans="1:36" ht="15" x14ac:dyDescent="0.25">
      <c r="A526" s="1" t="s">
        <v>379</v>
      </c>
      <c r="B526" s="1" t="s">
        <v>380</v>
      </c>
      <c r="C526" s="1" t="str">
        <f t="shared" si="9"/>
        <v>F0183-U0881</v>
      </c>
      <c r="D526" s="1">
        <v>147</v>
      </c>
      <c r="E526" s="1" t="s">
        <v>1106</v>
      </c>
      <c r="F526" s="1" t="s">
        <v>1082</v>
      </c>
      <c r="G526" s="1" t="s">
        <v>1198</v>
      </c>
      <c r="H526" s="1" t="s">
        <v>1123</v>
      </c>
      <c r="I526" s="1" t="s">
        <v>1126</v>
      </c>
      <c r="J526" s="1" t="s">
        <v>1130</v>
      </c>
      <c r="K526" s="2">
        <v>12</v>
      </c>
      <c r="L526" s="2">
        <v>1684</v>
      </c>
      <c r="M526" s="8">
        <v>2.16</v>
      </c>
      <c r="N526" s="9">
        <v>2.16</v>
      </c>
      <c r="O526" s="8">
        <v>2.16</v>
      </c>
      <c r="P526" s="9">
        <v>2.16</v>
      </c>
      <c r="Q526" s="8">
        <v>2.16</v>
      </c>
      <c r="R526" s="9">
        <v>2.16</v>
      </c>
      <c r="S526" s="8">
        <v>2.16</v>
      </c>
      <c r="T526" s="9">
        <v>2.16</v>
      </c>
      <c r="U526" s="8">
        <v>2.16</v>
      </c>
      <c r="V526" s="9">
        <v>2.16</v>
      </c>
      <c r="W526" s="8">
        <v>2.16</v>
      </c>
      <c r="X526" s="9">
        <v>2.16</v>
      </c>
      <c r="Y526" s="8">
        <v>2.16</v>
      </c>
      <c r="Z526" s="9">
        <v>2.16</v>
      </c>
      <c r="AA526" s="8">
        <v>2.16</v>
      </c>
      <c r="AB526" s="9">
        <v>2.16</v>
      </c>
      <c r="AC526" s="8">
        <v>2.16</v>
      </c>
      <c r="AD526" s="9">
        <v>2.16</v>
      </c>
      <c r="AE526" s="8">
        <v>2.16</v>
      </c>
      <c r="AF526" s="9"/>
      <c r="AG526" s="8">
        <v>2.16</v>
      </c>
      <c r="AH526" s="9"/>
      <c r="AI526" s="8">
        <v>4.41</v>
      </c>
      <c r="AJ526" s="9"/>
    </row>
    <row r="527" spans="1:36" ht="15" x14ac:dyDescent="0.25">
      <c r="A527" s="1" t="s">
        <v>381</v>
      </c>
      <c r="B527" s="1" t="s">
        <v>382</v>
      </c>
      <c r="C527" s="1" t="str">
        <f t="shared" si="9"/>
        <v>F0184-U0858</v>
      </c>
      <c r="D527" s="1">
        <v>150</v>
      </c>
      <c r="E527" s="1" t="s">
        <v>1106</v>
      </c>
      <c r="F527" s="1" t="s">
        <v>1082</v>
      </c>
      <c r="G527" s="1" t="s">
        <v>1198</v>
      </c>
      <c r="H527" s="1" t="s">
        <v>1123</v>
      </c>
      <c r="I527" s="1" t="s">
        <v>1126</v>
      </c>
      <c r="J527" s="1" t="s">
        <v>1130</v>
      </c>
      <c r="K527" s="2">
        <v>12</v>
      </c>
      <c r="L527" s="2">
        <v>1684</v>
      </c>
      <c r="M527" s="8">
        <v>2.2000000000000002</v>
      </c>
      <c r="N527" s="9">
        <v>2.2000000000000002</v>
      </c>
      <c r="O527" s="8">
        <v>2.2000000000000002</v>
      </c>
      <c r="P527" s="9">
        <v>2.2000000000000002</v>
      </c>
      <c r="Q527" s="8">
        <v>2.2000000000000002</v>
      </c>
      <c r="R527" s="9">
        <v>2.2000000000000002</v>
      </c>
      <c r="S527" s="8">
        <v>2.2000000000000002</v>
      </c>
      <c r="T527" s="9">
        <v>2.2000000000000002</v>
      </c>
      <c r="U527" s="8">
        <v>2.2000000000000002</v>
      </c>
      <c r="V527" s="9">
        <v>2.2000000000000002</v>
      </c>
      <c r="W527" s="8">
        <v>2.2000000000000002</v>
      </c>
      <c r="X527" s="9">
        <v>2.2000000000000002</v>
      </c>
      <c r="Y527" s="8">
        <v>2.2000000000000002</v>
      </c>
      <c r="Z527" s="9">
        <v>2.2000000000000002</v>
      </c>
      <c r="AA527" s="8">
        <v>2.2000000000000002</v>
      </c>
      <c r="AB527" s="9">
        <v>2.2000000000000002</v>
      </c>
      <c r="AC527" s="8">
        <v>2.2000000000000002</v>
      </c>
      <c r="AD527" s="9">
        <v>2.2000000000000002</v>
      </c>
      <c r="AE527" s="8">
        <v>2.2000000000000002</v>
      </c>
      <c r="AF527" s="9"/>
      <c r="AG527" s="8">
        <v>2.2000000000000002</v>
      </c>
      <c r="AH527" s="9"/>
      <c r="AI527" s="8">
        <v>24.21</v>
      </c>
      <c r="AJ527" s="9"/>
    </row>
    <row r="528" spans="1:36" ht="15" x14ac:dyDescent="0.25">
      <c r="A528" s="1" t="s">
        <v>383</v>
      </c>
      <c r="B528" s="1" t="s">
        <v>384</v>
      </c>
      <c r="C528" s="1" t="str">
        <f t="shared" si="9"/>
        <v>F0185-U0965</v>
      </c>
      <c r="D528" s="1">
        <v>124</v>
      </c>
      <c r="E528" s="1" t="s">
        <v>1106</v>
      </c>
      <c r="F528" s="1" t="s">
        <v>1082</v>
      </c>
      <c r="G528" s="1" t="s">
        <v>1198</v>
      </c>
      <c r="H528" s="1" t="s">
        <v>1123</v>
      </c>
      <c r="I528" s="1" t="s">
        <v>1126</v>
      </c>
      <c r="J528" s="1" t="s">
        <v>1130</v>
      </c>
      <c r="K528" s="2">
        <v>12</v>
      </c>
      <c r="L528" s="2">
        <v>1684</v>
      </c>
      <c r="M528" s="8">
        <v>1.82</v>
      </c>
      <c r="N528" s="9">
        <v>1.82</v>
      </c>
      <c r="O528" s="8">
        <v>1.82</v>
      </c>
      <c r="P528" s="9">
        <v>1.82</v>
      </c>
      <c r="Q528" s="8">
        <v>1.82</v>
      </c>
      <c r="R528" s="9">
        <v>1.82</v>
      </c>
      <c r="S528" s="8">
        <v>1.82</v>
      </c>
      <c r="T528" s="9">
        <v>1.82</v>
      </c>
      <c r="U528" s="8">
        <v>1.82</v>
      </c>
      <c r="V528" s="9">
        <v>1.82</v>
      </c>
      <c r="W528" s="8">
        <v>1.82</v>
      </c>
      <c r="X528" s="9">
        <v>1.82</v>
      </c>
      <c r="Y528" s="8">
        <v>1.82</v>
      </c>
      <c r="Z528" s="9">
        <v>1.82</v>
      </c>
      <c r="AA528" s="8">
        <v>1.82</v>
      </c>
      <c r="AB528" s="9">
        <v>1.82</v>
      </c>
      <c r="AC528" s="8">
        <v>1.82</v>
      </c>
      <c r="AD528" s="9">
        <v>1.82</v>
      </c>
      <c r="AE528" s="8">
        <v>1.82</v>
      </c>
      <c r="AF528" s="9"/>
      <c r="AG528" s="8">
        <v>1.82</v>
      </c>
      <c r="AH528" s="9"/>
      <c r="AI528" s="8">
        <v>3.95</v>
      </c>
      <c r="AJ528" s="9"/>
    </row>
    <row r="529" spans="1:36" ht="15" x14ac:dyDescent="0.25">
      <c r="A529" s="1" t="s">
        <v>385</v>
      </c>
      <c r="B529" s="1" t="s">
        <v>386</v>
      </c>
      <c r="C529" s="1" t="str">
        <f t="shared" si="9"/>
        <v>F0188-U0188</v>
      </c>
      <c r="D529" s="1">
        <v>127</v>
      </c>
      <c r="E529" s="1" t="s">
        <v>1106</v>
      </c>
      <c r="F529" s="1" t="s">
        <v>1083</v>
      </c>
      <c r="G529" s="1" t="s">
        <v>1198</v>
      </c>
      <c r="H529" s="1" t="s">
        <v>1123</v>
      </c>
      <c r="I529" s="1" t="s">
        <v>1126</v>
      </c>
      <c r="J529" s="1" t="s">
        <v>1130</v>
      </c>
      <c r="K529" s="2">
        <v>13</v>
      </c>
      <c r="L529" s="2">
        <v>1835</v>
      </c>
      <c r="M529" s="8">
        <v>1.86</v>
      </c>
      <c r="N529" s="9">
        <v>1.86</v>
      </c>
      <c r="O529" s="8">
        <v>1.86</v>
      </c>
      <c r="P529" s="9">
        <v>1.86</v>
      </c>
      <c r="Q529" s="8">
        <v>1.86</v>
      </c>
      <c r="R529" s="9">
        <v>1.86</v>
      </c>
      <c r="S529" s="8">
        <v>1.86</v>
      </c>
      <c r="T529" s="9">
        <v>1.86</v>
      </c>
      <c r="U529" s="8">
        <v>1.86</v>
      </c>
      <c r="V529" s="9">
        <v>1.86</v>
      </c>
      <c r="W529" s="8">
        <v>1.86</v>
      </c>
      <c r="X529" s="9">
        <v>1.86</v>
      </c>
      <c r="Y529" s="8">
        <v>1.86</v>
      </c>
      <c r="Z529" s="9">
        <v>1.86</v>
      </c>
      <c r="AA529" s="8">
        <v>1.86</v>
      </c>
      <c r="AB529" s="9">
        <v>1.86</v>
      </c>
      <c r="AC529" s="8">
        <v>1.86</v>
      </c>
      <c r="AD529" s="9">
        <v>1.86</v>
      </c>
      <c r="AE529" s="8">
        <v>1.86</v>
      </c>
      <c r="AF529" s="9"/>
      <c r="AG529" s="8">
        <v>1.86</v>
      </c>
      <c r="AH529" s="9"/>
      <c r="AI529" s="8">
        <v>7.1300000000000008</v>
      </c>
      <c r="AJ529" s="9"/>
    </row>
    <row r="530" spans="1:36" ht="15" x14ac:dyDescent="0.25">
      <c r="A530" s="1" t="s">
        <v>387</v>
      </c>
      <c r="B530" s="1" t="s">
        <v>388</v>
      </c>
      <c r="C530" s="1" t="str">
        <f t="shared" si="9"/>
        <v>F0189-U1045</v>
      </c>
      <c r="D530" s="1">
        <v>150</v>
      </c>
      <c r="E530" s="1" t="s">
        <v>1106</v>
      </c>
      <c r="F530" s="1" t="s">
        <v>1083</v>
      </c>
      <c r="G530" s="1" t="s">
        <v>1198</v>
      </c>
      <c r="H530" s="1" t="s">
        <v>1123</v>
      </c>
      <c r="I530" s="1" t="s">
        <v>1126</v>
      </c>
      <c r="J530" s="1" t="s">
        <v>1130</v>
      </c>
      <c r="K530" s="2">
        <v>13</v>
      </c>
      <c r="L530" s="2">
        <v>1835</v>
      </c>
      <c r="M530" s="8">
        <v>2.2000000000000002</v>
      </c>
      <c r="N530" s="9">
        <v>1.1000000000000001</v>
      </c>
      <c r="O530" s="8">
        <v>1.1000000000000001</v>
      </c>
      <c r="P530" s="9">
        <v>1.1000000000000001</v>
      </c>
      <c r="Q530" s="8">
        <v>1.1000000000000001</v>
      </c>
      <c r="R530" s="9">
        <v>1.1000000000000001</v>
      </c>
      <c r="S530" s="8">
        <v>1.1000000000000001</v>
      </c>
      <c r="T530" s="9">
        <v>1.1000000000000001</v>
      </c>
      <c r="U530" s="8">
        <v>1.1000000000000001</v>
      </c>
      <c r="V530" s="9">
        <v>1.1000000000000001</v>
      </c>
      <c r="W530" s="8">
        <v>1.1000000000000001</v>
      </c>
      <c r="X530" s="9">
        <v>1.1000000000000001</v>
      </c>
      <c r="Y530" s="8">
        <v>1.1000000000000001</v>
      </c>
      <c r="Z530" s="9">
        <v>1.1000000000000001</v>
      </c>
      <c r="AA530" s="8">
        <v>1.1000000000000001</v>
      </c>
      <c r="AB530" s="9">
        <v>1.1000000000000001</v>
      </c>
      <c r="AC530" s="8">
        <v>1.1000000000000001</v>
      </c>
      <c r="AD530" s="9">
        <v>1.1000000000000001</v>
      </c>
      <c r="AE530" s="8">
        <v>1.1000000000000001</v>
      </c>
      <c r="AF530" s="9"/>
      <c r="AG530" s="8">
        <v>1.1000000000000001</v>
      </c>
      <c r="AH530" s="9"/>
      <c r="AI530" s="8">
        <v>5.6000000000000005</v>
      </c>
      <c r="AJ530" s="9"/>
    </row>
    <row r="531" spans="1:36" ht="15" x14ac:dyDescent="0.25">
      <c r="A531" s="1" t="s">
        <v>389</v>
      </c>
      <c r="B531" s="1" t="s">
        <v>1777</v>
      </c>
      <c r="C531" s="1" t="str">
        <f t="shared" si="9"/>
        <v>F0190-U1078</v>
      </c>
      <c r="D531" s="1">
        <v>150</v>
      </c>
      <c r="E531" s="1" t="s">
        <v>1106</v>
      </c>
      <c r="F531" s="1" t="s">
        <v>1083</v>
      </c>
      <c r="G531" s="1" t="s">
        <v>1198</v>
      </c>
      <c r="H531" s="1" t="s">
        <v>1123</v>
      </c>
      <c r="I531" s="1" t="s">
        <v>1126</v>
      </c>
      <c r="J531" s="1" t="s">
        <v>1130</v>
      </c>
      <c r="K531" s="2">
        <v>13</v>
      </c>
      <c r="L531" s="2">
        <v>1835</v>
      </c>
      <c r="M531" s="8">
        <v>2.2000000000000002</v>
      </c>
      <c r="N531" s="9">
        <v>2.2000000000000002</v>
      </c>
      <c r="O531" s="8">
        <v>2.2000000000000002</v>
      </c>
      <c r="P531" s="9">
        <v>2.2000000000000002</v>
      </c>
      <c r="Q531" s="8">
        <v>2.2000000000000002</v>
      </c>
      <c r="R531" s="9">
        <v>2.2000000000000002</v>
      </c>
      <c r="S531" s="8">
        <v>2.2000000000000002</v>
      </c>
      <c r="T531" s="9">
        <v>2.2000000000000002</v>
      </c>
      <c r="U531" s="8">
        <v>2.2000000000000002</v>
      </c>
      <c r="V531" s="9">
        <v>2.2000000000000002</v>
      </c>
      <c r="W531" s="8">
        <v>2.2000000000000002</v>
      </c>
      <c r="X531" s="9">
        <v>2.2000000000000002</v>
      </c>
      <c r="Y531" s="8">
        <v>2.2000000000000002</v>
      </c>
      <c r="Z531" s="9">
        <v>2.2000000000000002</v>
      </c>
      <c r="AA531" s="8">
        <v>2.2000000000000002</v>
      </c>
      <c r="AB531" s="9">
        <v>2.2000000000000002</v>
      </c>
      <c r="AC531" s="8">
        <v>2.2000000000000002</v>
      </c>
      <c r="AD531" s="9">
        <v>2.2000000000000002</v>
      </c>
      <c r="AE531" s="8">
        <v>2.2000000000000002</v>
      </c>
      <c r="AF531" s="9"/>
      <c r="AG531" s="8">
        <v>2.2000000000000002</v>
      </c>
      <c r="AH531" s="9"/>
      <c r="AI531" s="8">
        <v>5.46</v>
      </c>
      <c r="AJ531" s="9"/>
    </row>
    <row r="532" spans="1:36" ht="15" x14ac:dyDescent="0.25">
      <c r="A532" s="1" t="s">
        <v>391</v>
      </c>
      <c r="B532" s="1" t="s">
        <v>392</v>
      </c>
      <c r="C532" s="1" t="str">
        <f t="shared" si="9"/>
        <v>F0191-U1036</v>
      </c>
      <c r="D532" s="1">
        <v>127</v>
      </c>
      <c r="E532" s="1" t="s">
        <v>1106</v>
      </c>
      <c r="F532" s="1" t="s">
        <v>1083</v>
      </c>
      <c r="G532" s="1" t="s">
        <v>1198</v>
      </c>
      <c r="H532" s="1" t="s">
        <v>1123</v>
      </c>
      <c r="I532" s="1" t="s">
        <v>1126</v>
      </c>
      <c r="J532" s="1" t="s">
        <v>1130</v>
      </c>
      <c r="K532" s="2">
        <v>13</v>
      </c>
      <c r="L532" s="2">
        <v>1835</v>
      </c>
      <c r="M532" s="8">
        <v>1.86</v>
      </c>
      <c r="N532" s="9">
        <v>1.86</v>
      </c>
      <c r="O532" s="8">
        <v>1.86</v>
      </c>
      <c r="P532" s="9">
        <v>1.86</v>
      </c>
      <c r="Q532" s="8">
        <v>1.86</v>
      </c>
      <c r="R532" s="9">
        <v>1.86</v>
      </c>
      <c r="S532" s="8">
        <v>1.86</v>
      </c>
      <c r="T532" s="9">
        <v>1.86</v>
      </c>
      <c r="U532" s="8">
        <v>1.86</v>
      </c>
      <c r="V532" s="9">
        <v>1.86</v>
      </c>
      <c r="W532" s="8">
        <v>1.86</v>
      </c>
      <c r="X532" s="9">
        <v>1.86</v>
      </c>
      <c r="Y532" s="8">
        <v>1.86</v>
      </c>
      <c r="Z532" s="9">
        <v>1.86</v>
      </c>
      <c r="AA532" s="8">
        <v>1.86</v>
      </c>
      <c r="AB532" s="9">
        <v>1.86</v>
      </c>
      <c r="AC532" s="8">
        <v>1.86</v>
      </c>
      <c r="AD532" s="9">
        <v>1.86</v>
      </c>
      <c r="AE532" s="8">
        <v>1.86</v>
      </c>
      <c r="AF532" s="9"/>
      <c r="AG532" s="8">
        <v>1.86</v>
      </c>
      <c r="AH532" s="9"/>
      <c r="AI532" s="8">
        <v>1.1200000000000001</v>
      </c>
      <c r="AJ532" s="9"/>
    </row>
    <row r="533" spans="1:36" ht="15" x14ac:dyDescent="0.25">
      <c r="A533" s="1" t="s">
        <v>393</v>
      </c>
      <c r="B533" s="1" t="s">
        <v>394</v>
      </c>
      <c r="C533" s="1" t="str">
        <f t="shared" si="9"/>
        <v>F0192-U0192</v>
      </c>
      <c r="D533" s="1">
        <v>150</v>
      </c>
      <c r="E533" s="1" t="s">
        <v>1106</v>
      </c>
      <c r="F533" s="1" t="s">
        <v>1083</v>
      </c>
      <c r="G533" s="1" t="s">
        <v>1198</v>
      </c>
      <c r="H533" s="1" t="s">
        <v>1123</v>
      </c>
      <c r="I533" s="1" t="s">
        <v>1126</v>
      </c>
      <c r="J533" s="1" t="s">
        <v>1130</v>
      </c>
      <c r="K533" s="2">
        <v>13</v>
      </c>
      <c r="L533" s="2">
        <v>1835</v>
      </c>
      <c r="M533" s="8">
        <v>1.1000000000000001</v>
      </c>
      <c r="N533" s="9">
        <v>2.2000000000000002</v>
      </c>
      <c r="O533" s="8">
        <v>1.1000000000000001</v>
      </c>
      <c r="P533" s="9">
        <v>2.2000000000000002</v>
      </c>
      <c r="Q533" s="8">
        <v>1.1000000000000001</v>
      </c>
      <c r="R533" s="9">
        <v>2.2000000000000002</v>
      </c>
      <c r="S533" s="8">
        <v>1.1000000000000001</v>
      </c>
      <c r="T533" s="9">
        <v>2.2000000000000002</v>
      </c>
      <c r="U533" s="8">
        <v>1.1000000000000001</v>
      </c>
      <c r="V533" s="9">
        <v>2.2000000000000002</v>
      </c>
      <c r="W533" s="8">
        <v>1.1000000000000001</v>
      </c>
      <c r="X533" s="9">
        <v>2.2000000000000002</v>
      </c>
      <c r="Y533" s="8">
        <v>1.1000000000000001</v>
      </c>
      <c r="Z533" s="9">
        <v>2.2000000000000002</v>
      </c>
      <c r="AA533" s="8">
        <v>1.1000000000000001</v>
      </c>
      <c r="AB533" s="9">
        <v>2.2000000000000002</v>
      </c>
      <c r="AC533" s="8">
        <v>1.1000000000000001</v>
      </c>
      <c r="AD533" s="9">
        <v>2.2000000000000002</v>
      </c>
      <c r="AE533" s="8">
        <v>2.2000000000000002</v>
      </c>
      <c r="AF533" s="9"/>
      <c r="AG533" s="8">
        <v>2.2000000000000002</v>
      </c>
      <c r="AH533" s="9"/>
      <c r="AI533" s="8">
        <v>4.75</v>
      </c>
      <c r="AJ533" s="9"/>
    </row>
    <row r="534" spans="1:36" ht="15" x14ac:dyDescent="0.25">
      <c r="A534" s="1" t="s">
        <v>395</v>
      </c>
      <c r="B534" s="1" t="s">
        <v>396</v>
      </c>
      <c r="C534" s="1" t="str">
        <f t="shared" si="9"/>
        <v>F0193-U0758</v>
      </c>
      <c r="D534" s="1">
        <v>150</v>
      </c>
      <c r="E534" s="1" t="s">
        <v>1106</v>
      </c>
      <c r="F534" s="1" t="s">
        <v>1083</v>
      </c>
      <c r="G534" s="1" t="s">
        <v>1198</v>
      </c>
      <c r="H534" s="1" t="s">
        <v>1123</v>
      </c>
      <c r="I534" s="1" t="s">
        <v>1126</v>
      </c>
      <c r="J534" s="1" t="s">
        <v>1130</v>
      </c>
      <c r="K534" s="2">
        <v>13</v>
      </c>
      <c r="L534" s="2">
        <v>1835</v>
      </c>
      <c r="M534" s="8">
        <v>2.2000000000000002</v>
      </c>
      <c r="N534" s="9">
        <v>2.2000000000000002</v>
      </c>
      <c r="O534" s="8">
        <v>2.2000000000000002</v>
      </c>
      <c r="P534" s="9">
        <v>2.2000000000000002</v>
      </c>
      <c r="Q534" s="8">
        <v>2.2000000000000002</v>
      </c>
      <c r="R534" s="9">
        <v>2.2000000000000002</v>
      </c>
      <c r="S534" s="8">
        <v>2.2000000000000002</v>
      </c>
      <c r="T534" s="9">
        <v>2.2000000000000002</v>
      </c>
      <c r="U534" s="8">
        <v>2.2000000000000002</v>
      </c>
      <c r="V534" s="9">
        <v>2.2000000000000002</v>
      </c>
      <c r="W534" s="8">
        <v>2.2000000000000002</v>
      </c>
      <c r="X534" s="9">
        <v>2.2000000000000002</v>
      </c>
      <c r="Y534" s="8">
        <v>2.2000000000000002</v>
      </c>
      <c r="Z534" s="9">
        <v>2.2000000000000002</v>
      </c>
      <c r="AA534" s="8">
        <v>2.2000000000000002</v>
      </c>
      <c r="AB534" s="9">
        <v>2.2000000000000002</v>
      </c>
      <c r="AC534" s="8">
        <v>2.2000000000000002</v>
      </c>
      <c r="AD534" s="9">
        <v>2.2000000000000002</v>
      </c>
      <c r="AE534" s="8">
        <v>2.2000000000000002</v>
      </c>
      <c r="AF534" s="9"/>
      <c r="AG534" s="8">
        <v>2.2000000000000002</v>
      </c>
      <c r="AH534" s="9"/>
      <c r="AI534" s="8">
        <v>9.2900000000000009</v>
      </c>
      <c r="AJ534" s="9"/>
    </row>
    <row r="535" spans="1:36" ht="15" x14ac:dyDescent="0.25">
      <c r="A535" s="1" t="s">
        <v>397</v>
      </c>
      <c r="B535" s="1" t="s">
        <v>398</v>
      </c>
      <c r="C535" s="1" t="str">
        <f t="shared" si="9"/>
        <v>F0194-U0945</v>
      </c>
      <c r="D535" s="1">
        <v>127</v>
      </c>
      <c r="E535" s="1" t="s">
        <v>1106</v>
      </c>
      <c r="F535" s="1" t="s">
        <v>1083</v>
      </c>
      <c r="G535" s="1" t="s">
        <v>1198</v>
      </c>
      <c r="H535" s="1" t="s">
        <v>1123</v>
      </c>
      <c r="I535" s="1" t="s">
        <v>1126</v>
      </c>
      <c r="J535" s="1" t="s">
        <v>1130</v>
      </c>
      <c r="K535" s="2">
        <v>13</v>
      </c>
      <c r="L535" s="2">
        <v>1835</v>
      </c>
      <c r="M535" s="8">
        <v>1.86</v>
      </c>
      <c r="N535" s="9">
        <v>1.86</v>
      </c>
      <c r="O535" s="8">
        <v>1.86</v>
      </c>
      <c r="P535" s="9">
        <v>1.86</v>
      </c>
      <c r="Q535" s="8">
        <v>1.86</v>
      </c>
      <c r="R535" s="9">
        <v>1.86</v>
      </c>
      <c r="S535" s="8">
        <v>1.86</v>
      </c>
      <c r="T535" s="9">
        <v>1.86</v>
      </c>
      <c r="U535" s="8">
        <v>1.86</v>
      </c>
      <c r="V535" s="9">
        <v>1.86</v>
      </c>
      <c r="W535" s="8">
        <v>1.86</v>
      </c>
      <c r="X535" s="9">
        <v>1.86</v>
      </c>
      <c r="Y535" s="8">
        <v>1.86</v>
      </c>
      <c r="Z535" s="9">
        <v>1.86</v>
      </c>
      <c r="AA535" s="8">
        <v>1.86</v>
      </c>
      <c r="AB535" s="9">
        <v>1.86</v>
      </c>
      <c r="AC535" s="8">
        <v>1.86</v>
      </c>
      <c r="AD535" s="9">
        <v>1.86</v>
      </c>
      <c r="AE535" s="8">
        <v>1.86</v>
      </c>
      <c r="AF535" s="9"/>
      <c r="AG535" s="8">
        <v>1.86</v>
      </c>
      <c r="AH535" s="9"/>
      <c r="AI535" s="8">
        <v>4.16</v>
      </c>
      <c r="AJ535" s="9"/>
    </row>
    <row r="536" spans="1:36" ht="15" x14ac:dyDescent="0.25">
      <c r="A536" s="1" t="s">
        <v>403</v>
      </c>
      <c r="B536" s="1" t="s">
        <v>404</v>
      </c>
      <c r="C536" s="1" t="str">
        <f t="shared" si="9"/>
        <v>F0197-U0197</v>
      </c>
      <c r="D536" s="1">
        <v>127</v>
      </c>
      <c r="E536" s="1" t="s">
        <v>1106</v>
      </c>
      <c r="F536" s="1" t="s">
        <v>1083</v>
      </c>
      <c r="G536" s="1" t="s">
        <v>1198</v>
      </c>
      <c r="H536" s="1" t="s">
        <v>1123</v>
      </c>
      <c r="I536" s="1" t="s">
        <v>1126</v>
      </c>
      <c r="J536" s="1" t="s">
        <v>1130</v>
      </c>
      <c r="K536" s="2">
        <v>13</v>
      </c>
      <c r="L536" s="2">
        <v>1835</v>
      </c>
      <c r="M536" s="8">
        <v>1.86</v>
      </c>
      <c r="N536" s="9">
        <v>1.86</v>
      </c>
      <c r="O536" s="8">
        <v>1.86</v>
      </c>
      <c r="P536" s="9">
        <v>1.86</v>
      </c>
      <c r="Q536" s="8">
        <v>1.86</v>
      </c>
      <c r="R536" s="9">
        <v>1.86</v>
      </c>
      <c r="S536" s="8">
        <v>1.86</v>
      </c>
      <c r="T536" s="9">
        <v>1.86</v>
      </c>
      <c r="U536" s="8">
        <v>1.86</v>
      </c>
      <c r="V536" s="9">
        <v>1.86</v>
      </c>
      <c r="W536" s="8">
        <v>1.86</v>
      </c>
      <c r="X536" s="9">
        <v>1.86</v>
      </c>
      <c r="Y536" s="8">
        <v>1.86</v>
      </c>
      <c r="Z536" s="9">
        <v>1.86</v>
      </c>
      <c r="AA536" s="8">
        <v>1.86</v>
      </c>
      <c r="AB536" s="9">
        <v>1.86</v>
      </c>
      <c r="AC536" s="8">
        <v>1.86</v>
      </c>
      <c r="AD536" s="9">
        <v>1.86</v>
      </c>
      <c r="AE536" s="8">
        <v>1.86</v>
      </c>
      <c r="AF536" s="9"/>
      <c r="AG536" s="8">
        <v>1.86</v>
      </c>
      <c r="AH536" s="9"/>
      <c r="AI536" s="8">
        <v>17.64</v>
      </c>
      <c r="AJ536" s="9"/>
    </row>
    <row r="537" spans="1:36" ht="15" x14ac:dyDescent="0.25">
      <c r="A537" s="1" t="s">
        <v>399</v>
      </c>
      <c r="B537" s="1" t="s">
        <v>400</v>
      </c>
      <c r="C537" s="1" t="str">
        <f t="shared" si="9"/>
        <v>F0195-U0195</v>
      </c>
      <c r="D537" s="1">
        <v>150</v>
      </c>
      <c r="E537" s="1" t="s">
        <v>1106</v>
      </c>
      <c r="F537" s="1" t="s">
        <v>1083</v>
      </c>
      <c r="G537" s="1" t="s">
        <v>1198</v>
      </c>
      <c r="H537" s="1" t="s">
        <v>1123</v>
      </c>
      <c r="I537" s="1" t="s">
        <v>1126</v>
      </c>
      <c r="J537" s="1" t="s">
        <v>1130</v>
      </c>
      <c r="K537" s="2">
        <v>13</v>
      </c>
      <c r="L537" s="2">
        <v>1835</v>
      </c>
      <c r="M537" s="8">
        <v>2.2000000000000002</v>
      </c>
      <c r="N537" s="9">
        <v>2.2000000000000002</v>
      </c>
      <c r="O537" s="8">
        <v>2.2000000000000002</v>
      </c>
      <c r="P537" s="9">
        <v>2.2000000000000002</v>
      </c>
      <c r="Q537" s="8">
        <v>2.2000000000000002</v>
      </c>
      <c r="R537" s="9">
        <v>2.2000000000000002</v>
      </c>
      <c r="S537" s="8">
        <v>2.2000000000000002</v>
      </c>
      <c r="T537" s="9">
        <v>2.2000000000000002</v>
      </c>
      <c r="U537" s="8">
        <v>2.2000000000000002</v>
      </c>
      <c r="V537" s="9">
        <v>2.2000000000000002</v>
      </c>
      <c r="W537" s="8">
        <v>2.2000000000000002</v>
      </c>
      <c r="X537" s="9">
        <v>2.2000000000000002</v>
      </c>
      <c r="Y537" s="8">
        <v>2.2000000000000002</v>
      </c>
      <c r="Z537" s="9">
        <v>2.2000000000000002</v>
      </c>
      <c r="AA537" s="8">
        <v>2.2000000000000002</v>
      </c>
      <c r="AB537" s="9">
        <v>2.2000000000000002</v>
      </c>
      <c r="AC537" s="8">
        <v>2.2000000000000002</v>
      </c>
      <c r="AD537" s="9">
        <v>2.2000000000000002</v>
      </c>
      <c r="AE537" s="8">
        <v>2.2000000000000002</v>
      </c>
      <c r="AF537" s="9"/>
      <c r="AG537" s="8">
        <v>2.2000000000000002</v>
      </c>
      <c r="AH537" s="9"/>
      <c r="AI537" s="8">
        <v>20.830000000000002</v>
      </c>
      <c r="AJ537" s="9"/>
    </row>
    <row r="538" spans="1:36" ht="15" x14ac:dyDescent="0.25">
      <c r="A538" s="1" t="s">
        <v>401</v>
      </c>
      <c r="B538" s="1" t="s">
        <v>402</v>
      </c>
      <c r="C538" s="1" t="str">
        <f t="shared" si="9"/>
        <v>F0196-U1003</v>
      </c>
      <c r="D538" s="1">
        <v>150</v>
      </c>
      <c r="E538" s="1" t="s">
        <v>1106</v>
      </c>
      <c r="F538" s="1" t="s">
        <v>1083</v>
      </c>
      <c r="G538" s="1" t="s">
        <v>1198</v>
      </c>
      <c r="H538" s="1" t="s">
        <v>1123</v>
      </c>
      <c r="I538" s="1" t="s">
        <v>1126</v>
      </c>
      <c r="J538" s="1" t="s">
        <v>1130</v>
      </c>
      <c r="K538" s="2">
        <v>13</v>
      </c>
      <c r="L538" s="2">
        <v>1835</v>
      </c>
      <c r="M538" s="8">
        <v>2.2000000000000002</v>
      </c>
      <c r="N538" s="9">
        <v>2.2000000000000002</v>
      </c>
      <c r="O538" s="8">
        <v>2.2000000000000002</v>
      </c>
      <c r="P538" s="9">
        <v>2.2000000000000002</v>
      </c>
      <c r="Q538" s="8">
        <v>2.2000000000000002</v>
      </c>
      <c r="R538" s="9">
        <v>2.2000000000000002</v>
      </c>
      <c r="S538" s="8">
        <v>2.2000000000000002</v>
      </c>
      <c r="T538" s="9">
        <v>2.2000000000000002</v>
      </c>
      <c r="U538" s="8">
        <v>2.2000000000000002</v>
      </c>
      <c r="V538" s="9">
        <v>2.2000000000000002</v>
      </c>
      <c r="W538" s="8">
        <v>2.2000000000000002</v>
      </c>
      <c r="X538" s="9">
        <v>2.2000000000000002</v>
      </c>
      <c r="Y538" s="8">
        <v>2.2000000000000002</v>
      </c>
      <c r="Z538" s="9">
        <v>2.2000000000000002</v>
      </c>
      <c r="AA538" s="8">
        <v>2.2000000000000002</v>
      </c>
      <c r="AB538" s="9">
        <v>2.2000000000000002</v>
      </c>
      <c r="AC538" s="8">
        <v>2.2000000000000002</v>
      </c>
      <c r="AD538" s="9">
        <v>2.2000000000000002</v>
      </c>
      <c r="AE538" s="8">
        <v>2.2000000000000002</v>
      </c>
      <c r="AF538" s="9"/>
      <c r="AG538" s="8">
        <v>2.2000000000000002</v>
      </c>
      <c r="AH538" s="9"/>
      <c r="AI538" s="8">
        <v>6.5900000000000007</v>
      </c>
      <c r="AJ538" s="9"/>
    </row>
    <row r="539" spans="1:36" ht="15" x14ac:dyDescent="0.25">
      <c r="A539" s="1" t="s">
        <v>405</v>
      </c>
      <c r="B539" s="1" t="s">
        <v>406</v>
      </c>
      <c r="C539" s="1" t="str">
        <f t="shared" si="9"/>
        <v>F0198-U0860</v>
      </c>
      <c r="D539" s="1">
        <v>150</v>
      </c>
      <c r="E539" s="1" t="s">
        <v>1106</v>
      </c>
      <c r="F539" s="1" t="s">
        <v>1083</v>
      </c>
      <c r="G539" s="1" t="s">
        <v>1198</v>
      </c>
      <c r="H539" s="1" t="s">
        <v>1123</v>
      </c>
      <c r="I539" s="1" t="s">
        <v>1126</v>
      </c>
      <c r="J539" s="1" t="s">
        <v>1130</v>
      </c>
      <c r="K539" s="2">
        <v>13</v>
      </c>
      <c r="L539" s="2">
        <v>1835</v>
      </c>
      <c r="M539" s="8">
        <v>2.2000000000000002</v>
      </c>
      <c r="N539" s="9">
        <v>2.2000000000000002</v>
      </c>
      <c r="O539" s="8">
        <v>2.2000000000000002</v>
      </c>
      <c r="P539" s="9">
        <v>2.2000000000000002</v>
      </c>
      <c r="Q539" s="8">
        <v>2.2000000000000002</v>
      </c>
      <c r="R539" s="9">
        <v>2.2000000000000002</v>
      </c>
      <c r="S539" s="8">
        <v>2.2000000000000002</v>
      </c>
      <c r="T539" s="9">
        <v>2.2000000000000002</v>
      </c>
      <c r="U539" s="8">
        <v>2.2000000000000002</v>
      </c>
      <c r="V539" s="9">
        <v>2.2000000000000002</v>
      </c>
      <c r="W539" s="8">
        <v>2.2000000000000002</v>
      </c>
      <c r="X539" s="9">
        <v>2.2000000000000002</v>
      </c>
      <c r="Y539" s="8">
        <v>2.2000000000000002</v>
      </c>
      <c r="Z539" s="9">
        <v>2.2000000000000002</v>
      </c>
      <c r="AA539" s="8">
        <v>2.2000000000000002</v>
      </c>
      <c r="AB539" s="9">
        <v>2.2000000000000002</v>
      </c>
      <c r="AC539" s="8">
        <v>2.2000000000000002</v>
      </c>
      <c r="AD539" s="9">
        <v>2.2000000000000002</v>
      </c>
      <c r="AE539" s="8">
        <v>2.2000000000000002</v>
      </c>
      <c r="AF539" s="9"/>
      <c r="AG539" s="8">
        <v>2.2000000000000002</v>
      </c>
      <c r="AH539" s="9"/>
      <c r="AI539" s="8">
        <v>9.34</v>
      </c>
      <c r="AJ539" s="9"/>
    </row>
    <row r="540" spans="1:36" ht="15" x14ac:dyDescent="0.25">
      <c r="A540" s="1" t="s">
        <v>407</v>
      </c>
      <c r="B540" s="1" t="s">
        <v>408</v>
      </c>
      <c r="C540" s="1" t="str">
        <f t="shared" si="9"/>
        <v>F0199-U0199</v>
      </c>
      <c r="D540" s="1">
        <v>150</v>
      </c>
      <c r="E540" s="1" t="s">
        <v>1106</v>
      </c>
      <c r="F540" s="1" t="s">
        <v>1083</v>
      </c>
      <c r="G540" s="1" t="s">
        <v>1198</v>
      </c>
      <c r="H540" s="1" t="s">
        <v>1123</v>
      </c>
      <c r="I540" s="1" t="s">
        <v>1126</v>
      </c>
      <c r="J540" s="1" t="s">
        <v>1130</v>
      </c>
      <c r="K540" s="2">
        <v>13</v>
      </c>
      <c r="L540" s="2">
        <v>1835</v>
      </c>
      <c r="M540" s="8">
        <v>2.2000000000000002</v>
      </c>
      <c r="N540" s="9">
        <v>2.2000000000000002</v>
      </c>
      <c r="O540" s="8">
        <v>2.2000000000000002</v>
      </c>
      <c r="P540" s="9">
        <v>2.2000000000000002</v>
      </c>
      <c r="Q540" s="8">
        <v>2.2000000000000002</v>
      </c>
      <c r="R540" s="9">
        <v>2.2000000000000002</v>
      </c>
      <c r="S540" s="8">
        <v>2.2000000000000002</v>
      </c>
      <c r="T540" s="9">
        <v>2.2000000000000002</v>
      </c>
      <c r="U540" s="8">
        <v>2.2000000000000002</v>
      </c>
      <c r="V540" s="9">
        <v>2.2000000000000002</v>
      </c>
      <c r="W540" s="8">
        <v>2.2000000000000002</v>
      </c>
      <c r="X540" s="9">
        <v>2.2000000000000002</v>
      </c>
      <c r="Y540" s="8">
        <v>2.2000000000000002</v>
      </c>
      <c r="Z540" s="9">
        <v>2.2000000000000002</v>
      </c>
      <c r="AA540" s="8">
        <v>2.2000000000000002</v>
      </c>
      <c r="AB540" s="9">
        <v>2.2000000000000002</v>
      </c>
      <c r="AC540" s="8">
        <v>2.2000000000000002</v>
      </c>
      <c r="AD540" s="9">
        <v>2.2000000000000002</v>
      </c>
      <c r="AE540" s="8">
        <v>2.2000000000000002</v>
      </c>
      <c r="AF540" s="9"/>
      <c r="AG540" s="8">
        <v>2.2000000000000002</v>
      </c>
      <c r="AH540" s="9"/>
      <c r="AI540" s="8">
        <v>20.830000000000002</v>
      </c>
      <c r="AJ540" s="9"/>
    </row>
    <row r="541" spans="1:36" ht="15" x14ac:dyDescent="0.25">
      <c r="A541" s="1" t="s">
        <v>409</v>
      </c>
      <c r="B541" s="1" t="s">
        <v>410</v>
      </c>
      <c r="C541" s="1" t="str">
        <f t="shared" si="9"/>
        <v>F0200-U0200</v>
      </c>
      <c r="D541" s="1">
        <v>127</v>
      </c>
      <c r="E541" s="1" t="s">
        <v>1106</v>
      </c>
      <c r="F541" s="1" t="s">
        <v>1083</v>
      </c>
      <c r="G541" s="1" t="s">
        <v>1198</v>
      </c>
      <c r="H541" s="1" t="s">
        <v>1123</v>
      </c>
      <c r="I541" s="1" t="s">
        <v>1126</v>
      </c>
      <c r="J541" s="1" t="s">
        <v>1130</v>
      </c>
      <c r="K541" s="2">
        <v>13</v>
      </c>
      <c r="L541" s="2">
        <v>1835</v>
      </c>
      <c r="M541" s="8">
        <v>1.86</v>
      </c>
      <c r="N541" s="9">
        <v>1.86</v>
      </c>
      <c r="O541" s="8">
        <v>1.86</v>
      </c>
      <c r="P541" s="9">
        <v>1.86</v>
      </c>
      <c r="Q541" s="8">
        <v>1.86</v>
      </c>
      <c r="R541" s="9">
        <v>1.86</v>
      </c>
      <c r="S541" s="8">
        <v>1.86</v>
      </c>
      <c r="T541" s="9">
        <v>1.86</v>
      </c>
      <c r="U541" s="8">
        <v>1.86</v>
      </c>
      <c r="V541" s="9">
        <v>1.86</v>
      </c>
      <c r="W541" s="8">
        <v>1.86</v>
      </c>
      <c r="X541" s="9">
        <v>1.86</v>
      </c>
      <c r="Y541" s="8">
        <v>1.86</v>
      </c>
      <c r="Z541" s="9">
        <v>1.86</v>
      </c>
      <c r="AA541" s="8">
        <v>1.86</v>
      </c>
      <c r="AB541" s="9">
        <v>1.86</v>
      </c>
      <c r="AC541" s="8">
        <v>1.86</v>
      </c>
      <c r="AD541" s="9">
        <v>1.86</v>
      </c>
      <c r="AE541" s="8">
        <v>1.86</v>
      </c>
      <c r="AF541" s="9"/>
      <c r="AG541" s="8">
        <v>1.86</v>
      </c>
      <c r="AH541" s="9"/>
      <c r="AI541" s="8">
        <v>2.6100000000000003</v>
      </c>
      <c r="AJ541" s="9"/>
    </row>
    <row r="542" spans="1:36" ht="15" x14ac:dyDescent="0.25">
      <c r="A542" s="1" t="s">
        <v>749</v>
      </c>
      <c r="B542" s="1" t="s">
        <v>750</v>
      </c>
      <c r="C542" s="1" t="str">
        <f t="shared" si="9"/>
        <v>F0368-U0092</v>
      </c>
      <c r="D542" s="1">
        <v>145</v>
      </c>
      <c r="E542" s="1" t="s">
        <v>1106</v>
      </c>
      <c r="F542" s="1" t="s">
        <v>1084</v>
      </c>
      <c r="G542" s="1" t="s">
        <v>1198</v>
      </c>
      <c r="H542" s="1" t="s">
        <v>1123</v>
      </c>
      <c r="I542" s="1" t="s">
        <v>1126</v>
      </c>
      <c r="J542" s="1">
        <v>0</v>
      </c>
      <c r="K542" s="2">
        <v>12</v>
      </c>
      <c r="L542" s="2">
        <v>1652</v>
      </c>
      <c r="M542" s="8">
        <v>2.13</v>
      </c>
      <c r="N542" s="9">
        <v>2.13</v>
      </c>
      <c r="O542" s="8">
        <v>2.13</v>
      </c>
      <c r="P542" s="9">
        <v>2.13</v>
      </c>
      <c r="Q542" s="8">
        <v>2.13</v>
      </c>
      <c r="R542" s="9">
        <v>2.13</v>
      </c>
      <c r="S542" s="8">
        <v>2.13</v>
      </c>
      <c r="T542" s="9">
        <v>2.13</v>
      </c>
      <c r="U542" s="8">
        <v>2.13</v>
      </c>
      <c r="V542" s="9">
        <v>2.13</v>
      </c>
      <c r="W542" s="8">
        <v>2.13</v>
      </c>
      <c r="X542" s="9">
        <v>2.13</v>
      </c>
      <c r="Y542" s="8">
        <v>2.13</v>
      </c>
      <c r="Z542" s="9">
        <v>2.13</v>
      </c>
      <c r="AA542" s="8">
        <v>2.13</v>
      </c>
      <c r="AB542" s="9">
        <v>2.13</v>
      </c>
      <c r="AC542" s="8">
        <v>2.13</v>
      </c>
      <c r="AD542" s="9">
        <v>2.13</v>
      </c>
      <c r="AE542" s="8">
        <v>2.13</v>
      </c>
      <c r="AF542" s="9"/>
      <c r="AG542" s="8">
        <v>2.13</v>
      </c>
      <c r="AH542" s="9"/>
      <c r="AI542" s="8">
        <v>8.73</v>
      </c>
      <c r="AJ542" s="9"/>
    </row>
    <row r="543" spans="1:36" ht="15" x14ac:dyDescent="0.25">
      <c r="A543" s="1" t="s">
        <v>751</v>
      </c>
      <c r="B543" s="1" t="s">
        <v>752</v>
      </c>
      <c r="C543" s="1" t="str">
        <f t="shared" si="9"/>
        <v>F0369-U0788</v>
      </c>
      <c r="D543" s="1">
        <v>128</v>
      </c>
      <c r="E543" s="1" t="s">
        <v>1106</v>
      </c>
      <c r="F543" s="1" t="s">
        <v>1084</v>
      </c>
      <c r="G543" s="1" t="s">
        <v>1198</v>
      </c>
      <c r="H543" s="1" t="s">
        <v>1123</v>
      </c>
      <c r="I543" s="1" t="s">
        <v>1126</v>
      </c>
      <c r="J543" s="1">
        <v>0</v>
      </c>
      <c r="K543" s="2">
        <v>12</v>
      </c>
      <c r="L543" s="2">
        <v>1652</v>
      </c>
      <c r="M543" s="8">
        <v>1.8800000000000001</v>
      </c>
      <c r="N543" s="9">
        <v>1.8800000000000001</v>
      </c>
      <c r="O543" s="8">
        <v>1.8800000000000001</v>
      </c>
      <c r="P543" s="9">
        <v>1.8800000000000001</v>
      </c>
      <c r="Q543" s="8">
        <v>1.8800000000000001</v>
      </c>
      <c r="R543" s="9">
        <v>1.8800000000000001</v>
      </c>
      <c r="S543" s="8">
        <v>1.8800000000000001</v>
      </c>
      <c r="T543" s="9">
        <v>1.8800000000000001</v>
      </c>
      <c r="U543" s="8">
        <v>1.8800000000000001</v>
      </c>
      <c r="V543" s="9">
        <v>1.8800000000000001</v>
      </c>
      <c r="W543" s="8">
        <v>1.8800000000000001</v>
      </c>
      <c r="X543" s="9">
        <v>1.8800000000000001</v>
      </c>
      <c r="Y543" s="8">
        <v>1.8800000000000001</v>
      </c>
      <c r="Z543" s="9">
        <v>1.8800000000000001</v>
      </c>
      <c r="AA543" s="8">
        <v>1.8800000000000001</v>
      </c>
      <c r="AB543" s="9">
        <v>1.8800000000000001</v>
      </c>
      <c r="AC543" s="8">
        <v>1.8800000000000001</v>
      </c>
      <c r="AD543" s="9">
        <v>1.8800000000000001</v>
      </c>
      <c r="AE543" s="8">
        <v>1.8800000000000001</v>
      </c>
      <c r="AF543" s="9"/>
      <c r="AG543" s="8">
        <v>1.8800000000000001</v>
      </c>
      <c r="AH543" s="9"/>
      <c r="AI543" s="8">
        <v>4.38</v>
      </c>
      <c r="AJ543" s="9"/>
    </row>
    <row r="544" spans="1:36" ht="15" x14ac:dyDescent="0.25">
      <c r="A544" s="1" t="s">
        <v>753</v>
      </c>
      <c r="B544" s="1" t="s">
        <v>754</v>
      </c>
      <c r="C544" s="1" t="str">
        <f t="shared" si="9"/>
        <v>F0370-U0370</v>
      </c>
      <c r="D544" s="1">
        <v>140</v>
      </c>
      <c r="E544" s="1" t="s">
        <v>1106</v>
      </c>
      <c r="F544" s="1" t="s">
        <v>1084</v>
      </c>
      <c r="G544" s="1" t="s">
        <v>1198</v>
      </c>
      <c r="H544" s="1" t="s">
        <v>1123</v>
      </c>
      <c r="I544" s="1" t="s">
        <v>1126</v>
      </c>
      <c r="J544" s="1">
        <v>0</v>
      </c>
      <c r="K544" s="2">
        <v>12</v>
      </c>
      <c r="L544" s="2">
        <v>1652</v>
      </c>
      <c r="M544" s="8">
        <v>2.0500000000000003</v>
      </c>
      <c r="N544" s="9">
        <v>2.0500000000000003</v>
      </c>
      <c r="O544" s="8">
        <v>2.0500000000000003</v>
      </c>
      <c r="P544" s="9">
        <v>2.0500000000000003</v>
      </c>
      <c r="Q544" s="8">
        <v>2.0500000000000003</v>
      </c>
      <c r="R544" s="9">
        <v>2.0500000000000003</v>
      </c>
      <c r="S544" s="8">
        <v>2.0500000000000003</v>
      </c>
      <c r="T544" s="9">
        <v>2.0500000000000003</v>
      </c>
      <c r="U544" s="8">
        <v>2.0500000000000003</v>
      </c>
      <c r="V544" s="9">
        <v>2.0500000000000003</v>
      </c>
      <c r="W544" s="8">
        <v>2.0500000000000003</v>
      </c>
      <c r="X544" s="9">
        <v>2.0500000000000003</v>
      </c>
      <c r="Y544" s="8">
        <v>2.0500000000000003</v>
      </c>
      <c r="Z544" s="9">
        <v>2.0500000000000003</v>
      </c>
      <c r="AA544" s="8">
        <v>2.0500000000000003</v>
      </c>
      <c r="AB544" s="9">
        <v>2.0500000000000003</v>
      </c>
      <c r="AC544" s="8">
        <v>2.0500000000000003</v>
      </c>
      <c r="AD544" s="9">
        <v>2.0500000000000003</v>
      </c>
      <c r="AE544" s="8">
        <v>2.0500000000000003</v>
      </c>
      <c r="AF544" s="9"/>
      <c r="AG544" s="8">
        <v>2.0500000000000003</v>
      </c>
      <c r="AH544" s="9"/>
      <c r="AI544" s="8">
        <v>6.0600000000000005</v>
      </c>
      <c r="AJ544" s="9"/>
    </row>
    <row r="545" spans="1:36" ht="15" x14ac:dyDescent="0.25">
      <c r="A545" s="1" t="s">
        <v>755</v>
      </c>
      <c r="B545" s="1" t="s">
        <v>756</v>
      </c>
      <c r="C545" s="1" t="str">
        <f t="shared" si="9"/>
        <v>F0371-U1055</v>
      </c>
      <c r="D545" s="1">
        <v>145</v>
      </c>
      <c r="E545" s="1" t="s">
        <v>1106</v>
      </c>
      <c r="F545" s="1" t="s">
        <v>1084</v>
      </c>
      <c r="G545" s="1" t="s">
        <v>1198</v>
      </c>
      <c r="H545" s="1" t="s">
        <v>1123</v>
      </c>
      <c r="I545" s="1" t="s">
        <v>1126</v>
      </c>
      <c r="J545" s="1">
        <v>0</v>
      </c>
      <c r="K545" s="2">
        <v>12</v>
      </c>
      <c r="L545" s="2">
        <v>1652</v>
      </c>
      <c r="M545" s="8">
        <v>2.13</v>
      </c>
      <c r="N545" s="9">
        <v>2.13</v>
      </c>
      <c r="O545" s="8">
        <v>2.13</v>
      </c>
      <c r="P545" s="9">
        <v>2.13</v>
      </c>
      <c r="Q545" s="8">
        <v>2.13</v>
      </c>
      <c r="R545" s="9">
        <v>2.13</v>
      </c>
      <c r="S545" s="8">
        <v>2.13</v>
      </c>
      <c r="T545" s="9">
        <v>2.13</v>
      </c>
      <c r="U545" s="8">
        <v>2.13</v>
      </c>
      <c r="V545" s="9">
        <v>2.13</v>
      </c>
      <c r="W545" s="8">
        <v>2.13</v>
      </c>
      <c r="X545" s="9">
        <v>2.13</v>
      </c>
      <c r="Y545" s="8">
        <v>2.13</v>
      </c>
      <c r="Z545" s="9">
        <v>2.13</v>
      </c>
      <c r="AA545" s="8">
        <v>2.13</v>
      </c>
      <c r="AB545" s="9">
        <v>2.13</v>
      </c>
      <c r="AC545" s="8">
        <v>2.13</v>
      </c>
      <c r="AD545" s="9">
        <v>2.13</v>
      </c>
      <c r="AE545" s="8">
        <v>2.13</v>
      </c>
      <c r="AF545" s="9"/>
      <c r="AG545" s="8">
        <v>2.13</v>
      </c>
      <c r="AH545" s="9"/>
      <c r="AI545" s="8">
        <v>6.28</v>
      </c>
      <c r="AJ545" s="9"/>
    </row>
    <row r="546" spans="1:36" ht="15" x14ac:dyDescent="0.25">
      <c r="A546" s="1" t="s">
        <v>757</v>
      </c>
      <c r="B546" s="1" t="s">
        <v>338</v>
      </c>
      <c r="C546" s="1" t="str">
        <f t="shared" si="9"/>
        <v>F0372-U0584</v>
      </c>
      <c r="D546" s="1">
        <v>128</v>
      </c>
      <c r="E546" s="1" t="s">
        <v>1106</v>
      </c>
      <c r="F546" s="1" t="s">
        <v>1084</v>
      </c>
      <c r="G546" s="1" t="s">
        <v>1198</v>
      </c>
      <c r="H546" s="1" t="s">
        <v>1123</v>
      </c>
      <c r="I546" s="1" t="s">
        <v>1126</v>
      </c>
      <c r="J546" s="1">
        <v>0</v>
      </c>
      <c r="K546" s="2">
        <v>12</v>
      </c>
      <c r="L546" s="2">
        <v>1652</v>
      </c>
      <c r="M546" s="8">
        <v>1.8800000000000001</v>
      </c>
      <c r="N546" s="9">
        <v>1.8800000000000001</v>
      </c>
      <c r="O546" s="8">
        <v>1.8800000000000001</v>
      </c>
      <c r="P546" s="9">
        <v>1.8800000000000001</v>
      </c>
      <c r="Q546" s="8">
        <v>1.8800000000000001</v>
      </c>
      <c r="R546" s="9">
        <v>1.8800000000000001</v>
      </c>
      <c r="S546" s="8">
        <v>1.8800000000000001</v>
      </c>
      <c r="T546" s="9">
        <v>1.8800000000000001</v>
      </c>
      <c r="U546" s="8">
        <v>1.8800000000000001</v>
      </c>
      <c r="V546" s="9">
        <v>1.8800000000000001</v>
      </c>
      <c r="W546" s="8">
        <v>1.8800000000000001</v>
      </c>
      <c r="X546" s="9">
        <v>1.8800000000000001</v>
      </c>
      <c r="Y546" s="8">
        <v>1.8800000000000001</v>
      </c>
      <c r="Z546" s="9">
        <v>1.8800000000000001</v>
      </c>
      <c r="AA546" s="8">
        <v>1.8800000000000001</v>
      </c>
      <c r="AB546" s="9">
        <v>1.8800000000000001</v>
      </c>
      <c r="AC546" s="8">
        <v>1.8800000000000001</v>
      </c>
      <c r="AD546" s="9">
        <v>1.8800000000000001</v>
      </c>
      <c r="AE546" s="8">
        <v>1.8800000000000001</v>
      </c>
      <c r="AF546" s="9"/>
      <c r="AG546" s="8">
        <v>1.8800000000000001</v>
      </c>
      <c r="AH546" s="9"/>
      <c r="AI546" s="8">
        <v>20.810000000000002</v>
      </c>
      <c r="AJ546" s="9"/>
    </row>
    <row r="547" spans="1:36" ht="15" x14ac:dyDescent="0.25">
      <c r="A547" s="1" t="s">
        <v>758</v>
      </c>
      <c r="B547" s="1" t="s">
        <v>759</v>
      </c>
      <c r="C547" s="1" t="str">
        <f t="shared" si="9"/>
        <v>F0373-U0373</v>
      </c>
      <c r="D547" s="1">
        <v>140</v>
      </c>
      <c r="E547" s="1" t="s">
        <v>1106</v>
      </c>
      <c r="F547" s="1" t="s">
        <v>1084</v>
      </c>
      <c r="G547" s="1" t="s">
        <v>1198</v>
      </c>
      <c r="H547" s="1" t="s">
        <v>1123</v>
      </c>
      <c r="I547" s="1" t="s">
        <v>1126</v>
      </c>
      <c r="J547" s="1">
        <v>0</v>
      </c>
      <c r="K547" s="2">
        <v>12</v>
      </c>
      <c r="L547" s="2">
        <v>1652</v>
      </c>
      <c r="M547" s="8">
        <v>2.0500000000000003</v>
      </c>
      <c r="N547" s="9">
        <v>2.0500000000000003</v>
      </c>
      <c r="O547" s="8">
        <v>2.0500000000000003</v>
      </c>
      <c r="P547" s="9">
        <v>2.0500000000000003</v>
      </c>
      <c r="Q547" s="8">
        <v>2.0500000000000003</v>
      </c>
      <c r="R547" s="9">
        <v>2.0500000000000003</v>
      </c>
      <c r="S547" s="8">
        <v>2.0500000000000003</v>
      </c>
      <c r="T547" s="9">
        <v>2.0500000000000003</v>
      </c>
      <c r="U547" s="8">
        <v>2.0500000000000003</v>
      </c>
      <c r="V547" s="9">
        <v>2.0500000000000003</v>
      </c>
      <c r="W547" s="8">
        <v>2.0500000000000003</v>
      </c>
      <c r="X547" s="9">
        <v>2.0500000000000003</v>
      </c>
      <c r="Y547" s="8">
        <v>2.0500000000000003</v>
      </c>
      <c r="Z547" s="9">
        <v>2.0500000000000003</v>
      </c>
      <c r="AA547" s="8">
        <v>2.0500000000000003</v>
      </c>
      <c r="AB547" s="9">
        <v>2.0500000000000003</v>
      </c>
      <c r="AC547" s="8">
        <v>2.0500000000000003</v>
      </c>
      <c r="AD547" s="9">
        <v>2.0500000000000003</v>
      </c>
      <c r="AE547" s="8">
        <v>2.0500000000000003</v>
      </c>
      <c r="AF547" s="9"/>
      <c r="AG547" s="8">
        <v>2.0500000000000003</v>
      </c>
      <c r="AH547" s="9"/>
      <c r="AI547" s="8">
        <v>6.7</v>
      </c>
      <c r="AJ547" s="9"/>
    </row>
    <row r="548" spans="1:36" ht="15" x14ac:dyDescent="0.25">
      <c r="A548" s="1" t="s">
        <v>760</v>
      </c>
      <c r="B548" s="1" t="s">
        <v>761</v>
      </c>
      <c r="C548" s="1" t="str">
        <f t="shared" si="9"/>
        <v>F0374-U0910</v>
      </c>
      <c r="D548" s="1">
        <v>145</v>
      </c>
      <c r="E548" s="1" t="s">
        <v>1106</v>
      </c>
      <c r="F548" s="1" t="s">
        <v>1084</v>
      </c>
      <c r="G548" s="1" t="s">
        <v>1198</v>
      </c>
      <c r="H548" s="1" t="s">
        <v>1123</v>
      </c>
      <c r="I548" s="1" t="s">
        <v>1126</v>
      </c>
      <c r="J548" s="1">
        <v>0</v>
      </c>
      <c r="K548" s="2">
        <v>12</v>
      </c>
      <c r="L548" s="2">
        <v>1652</v>
      </c>
      <c r="M548" s="8">
        <v>2.13</v>
      </c>
      <c r="N548" s="9">
        <v>2.13</v>
      </c>
      <c r="O548" s="8">
        <v>2.13</v>
      </c>
      <c r="P548" s="9">
        <v>2.13</v>
      </c>
      <c r="Q548" s="8">
        <v>2.13</v>
      </c>
      <c r="R548" s="9">
        <v>2.13</v>
      </c>
      <c r="S548" s="8">
        <v>2.13</v>
      </c>
      <c r="T548" s="9">
        <v>2.13</v>
      </c>
      <c r="U548" s="8">
        <v>2.13</v>
      </c>
      <c r="V548" s="9">
        <v>2.13</v>
      </c>
      <c r="W548" s="8">
        <v>2.13</v>
      </c>
      <c r="X548" s="9">
        <v>2.13</v>
      </c>
      <c r="Y548" s="8">
        <v>2.13</v>
      </c>
      <c r="Z548" s="9">
        <v>2.13</v>
      </c>
      <c r="AA548" s="8">
        <v>2.13</v>
      </c>
      <c r="AB548" s="9">
        <v>2.13</v>
      </c>
      <c r="AC548" s="8">
        <v>2.13</v>
      </c>
      <c r="AD548" s="9">
        <v>2.13</v>
      </c>
      <c r="AE548" s="8">
        <v>2.13</v>
      </c>
      <c r="AF548" s="9"/>
      <c r="AG548" s="8">
        <v>2.13</v>
      </c>
      <c r="AH548" s="9"/>
      <c r="AI548" s="8">
        <v>9.0400000000000009</v>
      </c>
      <c r="AJ548" s="9"/>
    </row>
    <row r="549" spans="1:36" ht="15" x14ac:dyDescent="0.25">
      <c r="A549" s="1" t="s">
        <v>762</v>
      </c>
      <c r="B549" s="1" t="s">
        <v>763</v>
      </c>
      <c r="C549" s="1" t="str">
        <f t="shared" si="9"/>
        <v>F0375-U0375</v>
      </c>
      <c r="D549" s="1">
        <v>128</v>
      </c>
      <c r="E549" s="1" t="s">
        <v>1106</v>
      </c>
      <c r="F549" s="1" t="s">
        <v>1084</v>
      </c>
      <c r="G549" s="1" t="s">
        <v>1198</v>
      </c>
      <c r="H549" s="1" t="s">
        <v>1123</v>
      </c>
      <c r="I549" s="1" t="s">
        <v>1126</v>
      </c>
      <c r="J549" s="1">
        <v>0</v>
      </c>
      <c r="K549" s="2">
        <v>12</v>
      </c>
      <c r="L549" s="2">
        <v>1652</v>
      </c>
      <c r="M549" s="8">
        <v>1.8800000000000001</v>
      </c>
      <c r="N549" s="9">
        <v>1.8800000000000001</v>
      </c>
      <c r="O549" s="8">
        <v>1.8800000000000001</v>
      </c>
      <c r="P549" s="9">
        <v>1.8800000000000001</v>
      </c>
      <c r="Q549" s="8">
        <v>1.8800000000000001</v>
      </c>
      <c r="R549" s="9">
        <v>1.8800000000000001</v>
      </c>
      <c r="S549" s="8">
        <v>1.8800000000000001</v>
      </c>
      <c r="T549" s="9">
        <v>1.8800000000000001</v>
      </c>
      <c r="U549" s="8">
        <v>1.8800000000000001</v>
      </c>
      <c r="V549" s="9">
        <v>1.8800000000000001</v>
      </c>
      <c r="W549" s="8">
        <v>1.8800000000000001</v>
      </c>
      <c r="X549" s="9">
        <v>1.8800000000000001</v>
      </c>
      <c r="Y549" s="8">
        <v>1.8800000000000001</v>
      </c>
      <c r="Z549" s="9">
        <v>1.8800000000000001</v>
      </c>
      <c r="AA549" s="8">
        <v>1.8800000000000001</v>
      </c>
      <c r="AB549" s="9">
        <v>1.8800000000000001</v>
      </c>
      <c r="AC549" s="8">
        <v>1.8800000000000001</v>
      </c>
      <c r="AD549" s="9">
        <v>1.8800000000000001</v>
      </c>
      <c r="AE549" s="8">
        <v>1.8800000000000001</v>
      </c>
      <c r="AF549" s="9"/>
      <c r="AG549" s="8">
        <v>1.8800000000000001</v>
      </c>
      <c r="AH549" s="9"/>
      <c r="AI549" s="8">
        <v>4.37</v>
      </c>
      <c r="AJ549" s="9"/>
    </row>
    <row r="550" spans="1:36" ht="15" x14ac:dyDescent="0.25">
      <c r="A550" s="1" t="s">
        <v>764</v>
      </c>
      <c r="B550" s="1" t="s">
        <v>765</v>
      </c>
      <c r="C550" s="1" t="str">
        <f t="shared" si="9"/>
        <v>F0376-U0833</v>
      </c>
      <c r="D550" s="1">
        <v>140</v>
      </c>
      <c r="E550" s="1" t="s">
        <v>1106</v>
      </c>
      <c r="F550" s="1" t="s">
        <v>1084</v>
      </c>
      <c r="G550" s="1" t="s">
        <v>1198</v>
      </c>
      <c r="H550" s="1" t="s">
        <v>1123</v>
      </c>
      <c r="I550" s="1" t="s">
        <v>1126</v>
      </c>
      <c r="J550" s="1">
        <v>0</v>
      </c>
      <c r="K550" s="2">
        <v>12</v>
      </c>
      <c r="L550" s="2">
        <v>1652</v>
      </c>
      <c r="M550" s="8">
        <v>2.0500000000000003</v>
      </c>
      <c r="N550" s="9">
        <v>2.0500000000000003</v>
      </c>
      <c r="O550" s="8">
        <v>2.0500000000000003</v>
      </c>
      <c r="P550" s="9">
        <v>2.0500000000000003</v>
      </c>
      <c r="Q550" s="8">
        <v>2.0500000000000003</v>
      </c>
      <c r="R550" s="9">
        <v>2.0500000000000003</v>
      </c>
      <c r="S550" s="8">
        <v>2.0500000000000003</v>
      </c>
      <c r="T550" s="9">
        <v>2.0500000000000003</v>
      </c>
      <c r="U550" s="8">
        <v>2.0500000000000003</v>
      </c>
      <c r="V550" s="9">
        <v>2.0500000000000003</v>
      </c>
      <c r="W550" s="8">
        <v>2.0500000000000003</v>
      </c>
      <c r="X550" s="9">
        <v>2.0500000000000003</v>
      </c>
      <c r="Y550" s="8">
        <v>2.0500000000000003</v>
      </c>
      <c r="Z550" s="9">
        <v>2.0500000000000003</v>
      </c>
      <c r="AA550" s="8">
        <v>2.0500000000000003</v>
      </c>
      <c r="AB550" s="9">
        <v>2.0500000000000003</v>
      </c>
      <c r="AC550" s="8">
        <v>2.0500000000000003</v>
      </c>
      <c r="AD550" s="9">
        <v>2.0500000000000003</v>
      </c>
      <c r="AE550" s="8">
        <v>2.0500000000000003</v>
      </c>
      <c r="AF550" s="9"/>
      <c r="AG550" s="8">
        <v>2.0500000000000003</v>
      </c>
      <c r="AH550" s="9"/>
      <c r="AI550" s="8">
        <v>15.57</v>
      </c>
      <c r="AJ550" s="9"/>
    </row>
    <row r="551" spans="1:36" ht="15" x14ac:dyDescent="0.25">
      <c r="A551" s="1" t="s">
        <v>766</v>
      </c>
      <c r="B551" s="1" t="s">
        <v>767</v>
      </c>
      <c r="C551" s="1" t="str">
        <f t="shared" si="9"/>
        <v>F0377-U1032</v>
      </c>
      <c r="D551" s="1">
        <v>145</v>
      </c>
      <c r="E551" s="1" t="s">
        <v>1106</v>
      </c>
      <c r="F551" s="1" t="s">
        <v>1084</v>
      </c>
      <c r="G551" s="1" t="s">
        <v>1198</v>
      </c>
      <c r="H551" s="1" t="s">
        <v>1123</v>
      </c>
      <c r="I551" s="1" t="s">
        <v>1126</v>
      </c>
      <c r="J551" s="1">
        <v>0</v>
      </c>
      <c r="K551" s="2">
        <v>12</v>
      </c>
      <c r="L551" s="2">
        <v>1652</v>
      </c>
      <c r="M551" s="8">
        <v>2.13</v>
      </c>
      <c r="N551" s="9">
        <v>2.13</v>
      </c>
      <c r="O551" s="8">
        <v>2.13</v>
      </c>
      <c r="P551" s="9">
        <v>2.13</v>
      </c>
      <c r="Q551" s="8">
        <v>2.13</v>
      </c>
      <c r="R551" s="9">
        <v>2.13</v>
      </c>
      <c r="S551" s="8">
        <v>2.13</v>
      </c>
      <c r="T551" s="9">
        <v>2.13</v>
      </c>
      <c r="U551" s="8">
        <v>2.13</v>
      </c>
      <c r="V551" s="9">
        <v>2.13</v>
      </c>
      <c r="W551" s="8">
        <v>2.13</v>
      </c>
      <c r="X551" s="9">
        <v>2.13</v>
      </c>
      <c r="Y551" s="8">
        <v>2.13</v>
      </c>
      <c r="Z551" s="9">
        <v>2.13</v>
      </c>
      <c r="AA551" s="8">
        <v>2.13</v>
      </c>
      <c r="AB551" s="9">
        <v>2.13</v>
      </c>
      <c r="AC551" s="8">
        <v>2.13</v>
      </c>
      <c r="AD551" s="9">
        <v>2.13</v>
      </c>
      <c r="AE551" s="8">
        <v>2.13</v>
      </c>
      <c r="AF551" s="9"/>
      <c r="AG551" s="8">
        <v>2.13</v>
      </c>
      <c r="AH551" s="9"/>
      <c r="AI551" s="8">
        <v>12.38</v>
      </c>
      <c r="AJ551" s="9"/>
    </row>
    <row r="552" spans="1:36" ht="15" x14ac:dyDescent="0.25">
      <c r="A552" s="1" t="s">
        <v>768</v>
      </c>
      <c r="B552" s="1" t="s">
        <v>354</v>
      </c>
      <c r="C552" s="1" t="str">
        <f t="shared" si="9"/>
        <v>F0378-U0939</v>
      </c>
      <c r="D552" s="1">
        <v>128</v>
      </c>
      <c r="E552" s="1" t="s">
        <v>1106</v>
      </c>
      <c r="F552" s="1" t="s">
        <v>1084</v>
      </c>
      <c r="G552" s="1" t="s">
        <v>1198</v>
      </c>
      <c r="H552" s="1" t="s">
        <v>1123</v>
      </c>
      <c r="I552" s="1" t="s">
        <v>1126</v>
      </c>
      <c r="J552" s="1">
        <v>0</v>
      </c>
      <c r="K552" s="2">
        <v>12</v>
      </c>
      <c r="L552" s="2">
        <v>1652</v>
      </c>
      <c r="M552" s="8">
        <v>1.8800000000000001</v>
      </c>
      <c r="N552" s="9">
        <v>1.8800000000000001</v>
      </c>
      <c r="O552" s="8">
        <v>1.8800000000000001</v>
      </c>
      <c r="P552" s="9">
        <v>1.8800000000000001</v>
      </c>
      <c r="Q552" s="8">
        <v>1.8800000000000001</v>
      </c>
      <c r="R552" s="9">
        <v>1.8800000000000001</v>
      </c>
      <c r="S552" s="8">
        <v>1.8800000000000001</v>
      </c>
      <c r="T552" s="9">
        <v>1.8800000000000001</v>
      </c>
      <c r="U552" s="8">
        <v>1.8800000000000001</v>
      </c>
      <c r="V552" s="9">
        <v>1.8800000000000001</v>
      </c>
      <c r="W552" s="8">
        <v>1.8800000000000001</v>
      </c>
      <c r="X552" s="9">
        <v>1.8800000000000001</v>
      </c>
      <c r="Y552" s="8">
        <v>1.8800000000000001</v>
      </c>
      <c r="Z552" s="9">
        <v>1.8800000000000001</v>
      </c>
      <c r="AA552" s="8">
        <v>1.8800000000000001</v>
      </c>
      <c r="AB552" s="9">
        <v>2</v>
      </c>
      <c r="AC552" s="8">
        <v>1.8800000000000001</v>
      </c>
      <c r="AD552" s="9">
        <v>1.8800000000000001</v>
      </c>
      <c r="AE552" s="8">
        <v>1.8800000000000001</v>
      </c>
      <c r="AF552" s="9"/>
      <c r="AG552" s="8">
        <v>1.8800000000000001</v>
      </c>
      <c r="AH552" s="9"/>
      <c r="AI552" s="8">
        <v>13.66</v>
      </c>
      <c r="AJ552" s="9"/>
    </row>
    <row r="553" spans="1:36" ht="15" x14ac:dyDescent="0.25">
      <c r="A553" s="1" t="s">
        <v>769</v>
      </c>
      <c r="B553" s="1" t="s">
        <v>770</v>
      </c>
      <c r="C553" s="1" t="str">
        <f t="shared" si="9"/>
        <v>F0379-U0379</v>
      </c>
      <c r="D553" s="1">
        <v>140</v>
      </c>
      <c r="E553" s="1" t="s">
        <v>1106</v>
      </c>
      <c r="F553" s="1" t="s">
        <v>1084</v>
      </c>
      <c r="G553" s="1" t="s">
        <v>1198</v>
      </c>
      <c r="H553" s="1" t="s">
        <v>1123</v>
      </c>
      <c r="I553" s="1" t="s">
        <v>1126</v>
      </c>
      <c r="J553" s="1">
        <v>0</v>
      </c>
      <c r="K553" s="2">
        <v>12</v>
      </c>
      <c r="L553" s="2">
        <v>1652</v>
      </c>
      <c r="M553" s="8">
        <v>2.0500000000000003</v>
      </c>
      <c r="N553" s="9">
        <v>2.0500000000000003</v>
      </c>
      <c r="O553" s="8">
        <v>2.0500000000000003</v>
      </c>
      <c r="P553" s="9">
        <v>2.0500000000000003</v>
      </c>
      <c r="Q553" s="8">
        <v>2.0500000000000003</v>
      </c>
      <c r="R553" s="9">
        <v>2.0500000000000003</v>
      </c>
      <c r="S553" s="8">
        <v>2.0500000000000003</v>
      </c>
      <c r="T553" s="9">
        <v>2.0500000000000003</v>
      </c>
      <c r="U553" s="8">
        <v>2.0500000000000003</v>
      </c>
      <c r="V553" s="9">
        <v>2.0500000000000003</v>
      </c>
      <c r="W553" s="8">
        <v>2.0500000000000003</v>
      </c>
      <c r="X553" s="9">
        <v>2.0500000000000003</v>
      </c>
      <c r="Y553" s="8">
        <v>2.0500000000000003</v>
      </c>
      <c r="Z553" s="9">
        <v>2.0500000000000003</v>
      </c>
      <c r="AA553" s="8">
        <v>2.0500000000000003</v>
      </c>
      <c r="AB553" s="9">
        <v>2.0500000000000003</v>
      </c>
      <c r="AC553" s="8">
        <v>2.0500000000000003</v>
      </c>
      <c r="AD553" s="9">
        <v>2.0500000000000003</v>
      </c>
      <c r="AE553" s="8">
        <v>2.0500000000000003</v>
      </c>
      <c r="AF553" s="9"/>
      <c r="AG553" s="8">
        <v>2.0500000000000003</v>
      </c>
      <c r="AH553" s="9"/>
      <c r="AI553" s="8">
        <v>21.1</v>
      </c>
      <c r="AJ553" s="9"/>
    </row>
    <row r="554" spans="1:36" ht="15" x14ac:dyDescent="0.25">
      <c r="A554" s="1" t="s">
        <v>16</v>
      </c>
      <c r="B554" s="1" t="s">
        <v>17</v>
      </c>
      <c r="C554" s="1" t="str">
        <f t="shared" si="9"/>
        <v>F0002-U0842</v>
      </c>
      <c r="D554" s="1">
        <v>0</v>
      </c>
      <c r="E554" s="1" t="s">
        <v>1094</v>
      </c>
      <c r="F554" s="1"/>
      <c r="G554" s="1" t="s">
        <v>3</v>
      </c>
      <c r="H554" s="1" t="s">
        <v>0</v>
      </c>
      <c r="I554" s="1" t="s">
        <v>0</v>
      </c>
      <c r="J554" s="1">
        <v>0</v>
      </c>
      <c r="K554" s="2">
        <v>1</v>
      </c>
      <c r="L554" s="2">
        <v>0</v>
      </c>
      <c r="M554" s="8"/>
      <c r="N554" s="9"/>
      <c r="O554" s="8"/>
      <c r="P554" s="9"/>
      <c r="Q554" s="8"/>
      <c r="R554" s="9"/>
      <c r="S554" s="8"/>
      <c r="T554" s="9"/>
      <c r="U554" s="8"/>
      <c r="V554" s="9"/>
      <c r="W554" s="8"/>
      <c r="X554" s="9"/>
      <c r="Y554" s="8"/>
      <c r="Z554" s="9"/>
      <c r="AA554" s="8"/>
      <c r="AB554" s="9">
        <v>1</v>
      </c>
      <c r="AC554" s="8"/>
      <c r="AD554" s="9"/>
      <c r="AE554" s="8"/>
      <c r="AF554" s="9"/>
      <c r="AG554" s="8"/>
      <c r="AH554" s="9"/>
      <c r="AI554" s="8"/>
      <c r="AJ554" s="9"/>
    </row>
    <row r="555" spans="1:36" ht="15" x14ac:dyDescent="0.25">
      <c r="A555" s="1" t="s">
        <v>21</v>
      </c>
      <c r="B555" s="1" t="s">
        <v>22</v>
      </c>
      <c r="C555" s="1" t="str">
        <f t="shared" si="9"/>
        <v>F0005-U0006</v>
      </c>
      <c r="D555" s="1">
        <v>0</v>
      </c>
      <c r="E555" s="1" t="s">
        <v>1094</v>
      </c>
      <c r="F555" s="1"/>
      <c r="G555" s="1" t="s">
        <v>3</v>
      </c>
      <c r="H555" s="1" t="s">
        <v>0</v>
      </c>
      <c r="I555" s="1" t="s">
        <v>0</v>
      </c>
      <c r="J555" s="1">
        <v>0</v>
      </c>
      <c r="K555" s="2">
        <v>1</v>
      </c>
      <c r="L555" s="2">
        <v>0</v>
      </c>
      <c r="M555" s="8"/>
      <c r="N555" s="9"/>
      <c r="O555" s="8"/>
      <c r="P555" s="9"/>
      <c r="Q555" s="8"/>
      <c r="R555" s="9"/>
      <c r="S555" s="8"/>
      <c r="T555" s="9"/>
      <c r="U555" s="8"/>
      <c r="V555" s="9"/>
      <c r="W555" s="8"/>
      <c r="X555" s="9"/>
      <c r="Y555" s="8"/>
      <c r="Z555" s="9"/>
      <c r="AA555" s="8"/>
      <c r="AB555" s="9">
        <v>3</v>
      </c>
      <c r="AC555" s="8"/>
      <c r="AD555" s="9"/>
      <c r="AE555" s="8"/>
      <c r="AF555" s="9"/>
      <c r="AG555" s="8"/>
      <c r="AH555" s="9"/>
      <c r="AI555" s="8"/>
      <c r="AJ555" s="9"/>
    </row>
    <row r="556" spans="1:36" ht="15" x14ac:dyDescent="0.25">
      <c r="A556" s="1" t="s">
        <v>447</v>
      </c>
      <c r="B556" s="1" t="s">
        <v>448</v>
      </c>
      <c r="C556" s="1" t="str">
        <f t="shared" si="9"/>
        <v>F0222-U0222</v>
      </c>
      <c r="D556" s="1">
        <v>1667</v>
      </c>
      <c r="E556" s="1" t="s">
        <v>1095</v>
      </c>
      <c r="F556" s="1"/>
      <c r="G556" s="1" t="s">
        <v>1199</v>
      </c>
      <c r="H556" s="1" t="s">
        <v>0</v>
      </c>
      <c r="I556" s="1" t="s">
        <v>0</v>
      </c>
      <c r="J556" s="1">
        <v>0</v>
      </c>
      <c r="K556" s="2">
        <v>1</v>
      </c>
      <c r="L556" s="2">
        <v>1667</v>
      </c>
      <c r="M556" s="8">
        <v>25</v>
      </c>
      <c r="N556" s="9">
        <v>29</v>
      </c>
      <c r="O556" s="8">
        <v>28</v>
      </c>
      <c r="P556" s="9">
        <v>19</v>
      </c>
      <c r="Q556" s="8">
        <v>19</v>
      </c>
      <c r="R556" s="9">
        <v>19</v>
      </c>
      <c r="S556" s="8">
        <v>20</v>
      </c>
      <c r="T556" s="9">
        <v>13</v>
      </c>
      <c r="U556" s="8">
        <v>3</v>
      </c>
      <c r="V556" s="9"/>
      <c r="W556" s="8"/>
      <c r="X556" s="9"/>
      <c r="Y556" s="8"/>
      <c r="Z556" s="9"/>
      <c r="AA556" s="8"/>
      <c r="AB556" s="9"/>
      <c r="AC556" s="8"/>
      <c r="AD556" s="9"/>
      <c r="AE556" s="8">
        <v>5</v>
      </c>
      <c r="AF556" s="9"/>
      <c r="AG556" s="8">
        <v>20</v>
      </c>
      <c r="AH556" s="9"/>
      <c r="AI556" s="8">
        <v>21</v>
      </c>
      <c r="AJ556" s="9"/>
    </row>
    <row r="557" spans="1:36" ht="15" x14ac:dyDescent="0.25">
      <c r="A557" s="1" t="s">
        <v>685</v>
      </c>
      <c r="B557" s="1" t="s">
        <v>686</v>
      </c>
      <c r="C557" s="1" t="str">
        <f t="shared" si="9"/>
        <v>F0335-U0844</v>
      </c>
      <c r="D557" s="1">
        <v>0</v>
      </c>
      <c r="E557" s="1" t="s">
        <v>1094</v>
      </c>
      <c r="F557" s="1"/>
      <c r="G557" s="1" t="s">
        <v>3</v>
      </c>
      <c r="H557" s="1" t="s">
        <v>0</v>
      </c>
      <c r="I557" s="1" t="s">
        <v>0</v>
      </c>
      <c r="J557" s="1">
        <v>0</v>
      </c>
      <c r="K557" s="2">
        <v>1</v>
      </c>
      <c r="L557" s="2">
        <v>0</v>
      </c>
      <c r="M557" s="8"/>
      <c r="N557" s="9"/>
      <c r="O557" s="8"/>
      <c r="P557" s="9"/>
      <c r="Q557" s="8"/>
      <c r="R557" s="9"/>
      <c r="S557" s="8"/>
      <c r="T557" s="9"/>
      <c r="U557" s="8"/>
      <c r="V557" s="9"/>
      <c r="W557" s="8"/>
      <c r="X557" s="9"/>
      <c r="Y557" s="8"/>
      <c r="Z557" s="9"/>
      <c r="AA557" s="8"/>
      <c r="AB557" s="9">
        <v>4</v>
      </c>
      <c r="AC557" s="8"/>
      <c r="AD557" s="9"/>
      <c r="AE557" s="8"/>
      <c r="AF557" s="9"/>
      <c r="AG557" s="8"/>
      <c r="AH557" s="9"/>
      <c r="AI557" s="8"/>
      <c r="AJ557" s="9"/>
    </row>
  </sheetData>
  <autoFilter ref="A1:AJ557" xr:uid="{5E8E83AA-B148-492F-8509-8E593B5A7E7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27B0-71F0-49DD-91CA-49639CE4EB5D}">
  <sheetPr codeName="Munka2"/>
  <dimension ref="A1:T1539"/>
  <sheetViews>
    <sheetView workbookViewId="0">
      <pane ySplit="1" topLeftCell="A2" activePane="bottomLeft" state="frozen"/>
      <selection activeCell="AC20" sqref="AC20"/>
      <selection pane="bottomLeft" activeCell="AC20" sqref="AC20"/>
    </sheetView>
  </sheetViews>
  <sheetFormatPr defaultRowHeight="12.75" x14ac:dyDescent="0.2"/>
  <cols>
    <col min="3" max="3" width="13.140625" bestFit="1" customWidth="1"/>
    <col min="5" max="5" width="13" customWidth="1"/>
    <col min="6" max="6" width="21.42578125" customWidth="1"/>
    <col min="7" max="7" width="31.140625" bestFit="1" customWidth="1"/>
    <col min="8" max="8" width="18.85546875" customWidth="1"/>
    <col min="9" max="20" width="12.28515625" customWidth="1"/>
    <col min="22" max="22" width="10.140625" bestFit="1" customWidth="1"/>
  </cols>
  <sheetData>
    <row r="1" spans="1:20" ht="30" x14ac:dyDescent="0.2">
      <c r="A1" s="3" t="s">
        <v>1090</v>
      </c>
      <c r="B1" s="3" t="s">
        <v>1134</v>
      </c>
      <c r="C1" s="3" t="s">
        <v>1207</v>
      </c>
      <c r="D1" s="3" t="s">
        <v>1093</v>
      </c>
      <c r="E1" s="3" t="s">
        <v>1075</v>
      </c>
      <c r="F1" s="3" t="s">
        <v>1158</v>
      </c>
      <c r="G1" s="3" t="s">
        <v>1241</v>
      </c>
      <c r="H1" s="3" t="s">
        <v>1159</v>
      </c>
      <c r="I1" s="4" t="s">
        <v>1186</v>
      </c>
      <c r="J1" s="4" t="s">
        <v>1187</v>
      </c>
      <c r="K1" s="4" t="s">
        <v>1188</v>
      </c>
      <c r="L1" s="4" t="s">
        <v>1189</v>
      </c>
      <c r="M1" s="4" t="s">
        <v>1190</v>
      </c>
      <c r="N1" s="4" t="s">
        <v>1191</v>
      </c>
      <c r="O1" s="4" t="s">
        <v>1192</v>
      </c>
      <c r="P1" s="4" t="s">
        <v>1193</v>
      </c>
      <c r="Q1" s="4" t="s">
        <v>1194</v>
      </c>
      <c r="R1" s="4" t="s">
        <v>1195</v>
      </c>
      <c r="S1" s="4" t="s">
        <v>1196</v>
      </c>
      <c r="T1" s="3" t="s">
        <v>1197</v>
      </c>
    </row>
    <row r="2" spans="1:20" ht="15" x14ac:dyDescent="0.25">
      <c r="A2" s="1" t="s">
        <v>4</v>
      </c>
      <c r="B2" s="1" t="s">
        <v>5</v>
      </c>
      <c r="C2" s="1" t="str">
        <f>CONCATENATE(A2,"-",B2)</f>
        <v>F00063-U1004</v>
      </c>
      <c r="D2" s="1" t="s">
        <v>1086</v>
      </c>
      <c r="E2" s="1" t="s">
        <v>1124</v>
      </c>
      <c r="F2" s="70" t="s">
        <v>1711</v>
      </c>
      <c r="G2" s="11" t="str">
        <f>CONCATENATE(C2,"-",F2)</f>
        <v>F00063-U1004-hőmennyiségmérő 1</v>
      </c>
      <c r="H2" s="6">
        <v>42113017</v>
      </c>
      <c r="I2" s="6">
        <v>69</v>
      </c>
      <c r="J2" s="6">
        <v>69</v>
      </c>
      <c r="K2" s="6">
        <v>69</v>
      </c>
      <c r="L2" s="6">
        <v>69</v>
      </c>
      <c r="M2" s="6">
        <v>69</v>
      </c>
      <c r="N2" s="6">
        <v>69</v>
      </c>
      <c r="O2" s="6">
        <v>69</v>
      </c>
      <c r="P2" s="6">
        <v>69</v>
      </c>
      <c r="Q2" s="6">
        <v>69</v>
      </c>
      <c r="R2" s="6"/>
      <c r="S2" s="6"/>
      <c r="T2" s="6"/>
    </row>
    <row r="3" spans="1:20" ht="15" x14ac:dyDescent="0.25">
      <c r="A3" s="1" t="s">
        <v>6</v>
      </c>
      <c r="B3" s="1" t="s">
        <v>7</v>
      </c>
      <c r="C3" s="1" t="str">
        <f t="shared" ref="C3:C66" si="0">CONCATENATE(A3,"-",B3)</f>
        <v>F00064-U1005</v>
      </c>
      <c r="D3" s="1" t="s">
        <v>1086</v>
      </c>
      <c r="E3" s="1" t="s">
        <v>1124</v>
      </c>
      <c r="F3" s="11" t="s">
        <v>1711</v>
      </c>
      <c r="G3" s="11" t="str">
        <f t="shared" ref="G3:G66" si="1">CONCATENATE(C3,"-",F3)</f>
        <v>F00064-U1005-hőmennyiségmérő 1</v>
      </c>
      <c r="H3" s="6">
        <v>42113444</v>
      </c>
      <c r="I3" s="6">
        <v>1021</v>
      </c>
      <c r="J3" s="6">
        <v>1055</v>
      </c>
      <c r="K3" s="6">
        <v>1073</v>
      </c>
      <c r="L3" s="6">
        <v>1087</v>
      </c>
      <c r="M3" s="6">
        <v>1096</v>
      </c>
      <c r="N3" s="6">
        <v>1096</v>
      </c>
      <c r="O3" s="6">
        <v>1096</v>
      </c>
      <c r="P3" s="6">
        <v>1096</v>
      </c>
      <c r="Q3" s="6">
        <v>1096</v>
      </c>
      <c r="R3" s="6"/>
      <c r="S3" s="6"/>
      <c r="T3" s="6"/>
    </row>
    <row r="4" spans="1:20" ht="15" x14ac:dyDescent="0.25">
      <c r="A4" s="1" t="s">
        <v>8</v>
      </c>
      <c r="B4" s="1" t="s">
        <v>9</v>
      </c>
      <c r="C4" s="1" t="str">
        <f t="shared" si="0"/>
        <v>F00065-U1033</v>
      </c>
      <c r="D4" s="1" t="s">
        <v>1086</v>
      </c>
      <c r="E4" s="1" t="s">
        <v>1124</v>
      </c>
      <c r="F4" s="11" t="s">
        <v>1711</v>
      </c>
      <c r="G4" s="11" t="str">
        <f t="shared" si="1"/>
        <v>F00065-U1033-hőmennyiségmérő 1</v>
      </c>
      <c r="H4" s="6">
        <v>42113425</v>
      </c>
      <c r="I4" s="6">
        <v>13</v>
      </c>
      <c r="J4" s="6">
        <v>13</v>
      </c>
      <c r="K4" s="6">
        <v>13</v>
      </c>
      <c r="L4" s="6">
        <v>13</v>
      </c>
      <c r="M4" s="6">
        <v>13</v>
      </c>
      <c r="N4" s="6">
        <v>13</v>
      </c>
      <c r="O4" s="6">
        <v>13</v>
      </c>
      <c r="P4" s="6">
        <v>13</v>
      </c>
      <c r="Q4" s="6">
        <v>13</v>
      </c>
      <c r="R4" s="6"/>
      <c r="S4" s="6"/>
      <c r="T4" s="6"/>
    </row>
    <row r="5" spans="1:20" ht="15" x14ac:dyDescent="0.25">
      <c r="A5" s="1" t="s">
        <v>10</v>
      </c>
      <c r="B5" s="1" t="s">
        <v>11</v>
      </c>
      <c r="C5" s="1" t="str">
        <f t="shared" si="0"/>
        <v>F00066-U1007</v>
      </c>
      <c r="D5" s="1" t="s">
        <v>1086</v>
      </c>
      <c r="E5" s="1" t="s">
        <v>1124</v>
      </c>
      <c r="F5" s="11" t="s">
        <v>1711</v>
      </c>
      <c r="G5" s="11" t="str">
        <f t="shared" si="1"/>
        <v>F00066-U1007-hőmennyiségmérő 1</v>
      </c>
      <c r="H5" s="6">
        <v>42113483</v>
      </c>
      <c r="I5" s="6">
        <v>1471</v>
      </c>
      <c r="J5" s="6">
        <v>1617</v>
      </c>
      <c r="K5" s="6">
        <v>1674</v>
      </c>
      <c r="L5" s="6">
        <v>1702</v>
      </c>
      <c r="M5" s="6">
        <v>1703</v>
      </c>
      <c r="N5" s="6">
        <v>1703</v>
      </c>
      <c r="O5" s="6">
        <v>1703</v>
      </c>
      <c r="P5" s="6">
        <v>1703</v>
      </c>
      <c r="Q5" s="6">
        <v>1703</v>
      </c>
      <c r="R5" s="6"/>
      <c r="S5" s="6"/>
      <c r="T5" s="6"/>
    </row>
    <row r="6" spans="1:20" ht="15" x14ac:dyDescent="0.25">
      <c r="A6" s="1" t="s">
        <v>12</v>
      </c>
      <c r="B6" s="1" t="s">
        <v>13</v>
      </c>
      <c r="C6" s="1" t="str">
        <f t="shared" si="0"/>
        <v>F00067-U1008</v>
      </c>
      <c r="D6" s="1" t="s">
        <v>1086</v>
      </c>
      <c r="E6" s="1" t="s">
        <v>1124</v>
      </c>
      <c r="F6" s="11" t="s">
        <v>1711</v>
      </c>
      <c r="G6" s="11" t="str">
        <f t="shared" si="1"/>
        <v>F00067-U1008-hőmennyiségmérő 1</v>
      </c>
      <c r="H6" s="6">
        <v>42113116</v>
      </c>
      <c r="I6" s="6">
        <v>252</v>
      </c>
      <c r="J6" s="6">
        <v>252</v>
      </c>
      <c r="K6" s="6">
        <v>252</v>
      </c>
      <c r="L6" s="6">
        <v>252</v>
      </c>
      <c r="M6" s="6">
        <v>252</v>
      </c>
      <c r="N6" s="6">
        <v>252</v>
      </c>
      <c r="O6" s="6">
        <v>252</v>
      </c>
      <c r="P6" s="6">
        <v>252</v>
      </c>
      <c r="Q6" s="6">
        <v>252</v>
      </c>
      <c r="R6" s="6"/>
      <c r="S6" s="6"/>
      <c r="T6" s="6"/>
    </row>
    <row r="7" spans="1:20" ht="15" x14ac:dyDescent="0.25">
      <c r="A7" s="1" t="s">
        <v>14</v>
      </c>
      <c r="B7" s="1" t="s">
        <v>13</v>
      </c>
      <c r="C7" s="1" t="str">
        <f t="shared" si="0"/>
        <v>F00068-U1008</v>
      </c>
      <c r="D7" s="1" t="s">
        <v>1086</v>
      </c>
      <c r="E7" s="1" t="s">
        <v>1124</v>
      </c>
      <c r="F7" s="11" t="s">
        <v>1711</v>
      </c>
      <c r="G7" s="11" t="str">
        <f t="shared" si="1"/>
        <v>F00068-U1008-hőmennyiségmérő 1</v>
      </c>
      <c r="H7" s="6">
        <v>42113181</v>
      </c>
      <c r="I7" s="6">
        <v>302</v>
      </c>
      <c r="J7" s="6">
        <v>302</v>
      </c>
      <c r="K7" s="6">
        <v>302</v>
      </c>
      <c r="L7" s="6">
        <v>302</v>
      </c>
      <c r="M7" s="6">
        <v>302</v>
      </c>
      <c r="N7" s="6">
        <v>302</v>
      </c>
      <c r="O7" s="6">
        <v>302</v>
      </c>
      <c r="P7" s="6">
        <v>302</v>
      </c>
      <c r="Q7" s="6">
        <v>302</v>
      </c>
      <c r="R7" s="6"/>
      <c r="S7" s="6"/>
      <c r="T7" s="6"/>
    </row>
    <row r="8" spans="1:20" ht="15" x14ac:dyDescent="0.25">
      <c r="A8" s="1" t="s">
        <v>15</v>
      </c>
      <c r="B8" s="1" t="s">
        <v>13</v>
      </c>
      <c r="C8" s="1" t="str">
        <f t="shared" si="0"/>
        <v>F00069-U1008</v>
      </c>
      <c r="D8" s="1" t="s">
        <v>1086</v>
      </c>
      <c r="E8" s="1" t="s">
        <v>1124</v>
      </c>
      <c r="F8" s="11" t="s">
        <v>1711</v>
      </c>
      <c r="G8" s="11" t="str">
        <f t="shared" si="1"/>
        <v>F00069-U1008-hőmennyiségmérő 1</v>
      </c>
      <c r="H8" s="6">
        <v>42113110</v>
      </c>
      <c r="I8" s="6">
        <v>32</v>
      </c>
      <c r="J8" s="6">
        <v>32</v>
      </c>
      <c r="K8" s="6">
        <v>32</v>
      </c>
      <c r="L8" s="6">
        <v>32</v>
      </c>
      <c r="M8" s="6">
        <v>32</v>
      </c>
      <c r="N8" s="6">
        <v>32</v>
      </c>
      <c r="O8" s="6">
        <v>32</v>
      </c>
      <c r="P8" s="6">
        <v>32</v>
      </c>
      <c r="Q8" s="6">
        <v>32</v>
      </c>
      <c r="R8" s="6"/>
      <c r="S8" s="6"/>
      <c r="T8" s="6"/>
    </row>
    <row r="9" spans="1:20" ht="15" x14ac:dyDescent="0.25">
      <c r="A9" s="1" t="s">
        <v>271</v>
      </c>
      <c r="B9" s="1" t="s">
        <v>272</v>
      </c>
      <c r="C9" s="1" t="str">
        <f t="shared" si="0"/>
        <v>F00074-U1038</v>
      </c>
      <c r="D9" s="1" t="s">
        <v>1087</v>
      </c>
      <c r="E9" s="1" t="s">
        <v>1124</v>
      </c>
      <c r="F9" s="11" t="s">
        <v>1711</v>
      </c>
      <c r="G9" s="11" t="str">
        <f t="shared" si="1"/>
        <v>F00074-U1038-hőmennyiségmérő 1</v>
      </c>
      <c r="H9" s="6">
        <v>71798769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/>
      <c r="S9" s="6"/>
      <c r="T9" s="6"/>
    </row>
    <row r="10" spans="1:20" ht="15" x14ac:dyDescent="0.25">
      <c r="A10" s="1" t="s">
        <v>273</v>
      </c>
      <c r="B10" s="1" t="s">
        <v>274</v>
      </c>
      <c r="C10" s="1" t="str">
        <f t="shared" si="0"/>
        <v>F00075-U1065</v>
      </c>
      <c r="D10" s="1" t="s">
        <v>1087</v>
      </c>
      <c r="E10" s="1" t="s">
        <v>1124</v>
      </c>
      <c r="F10" s="11" t="s">
        <v>1711</v>
      </c>
      <c r="G10" s="11" t="str">
        <f t="shared" si="1"/>
        <v>F00075-U1065-hőmennyiségmérő 1</v>
      </c>
      <c r="H10" s="6">
        <v>71798728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/>
      <c r="S10" s="6"/>
      <c r="T10" s="6"/>
    </row>
    <row r="11" spans="1:20" ht="15" x14ac:dyDescent="0.25">
      <c r="A11" s="1" t="s">
        <v>275</v>
      </c>
      <c r="B11" s="1" t="s">
        <v>276</v>
      </c>
      <c r="C11" s="1" t="str">
        <f t="shared" si="0"/>
        <v>F00076-U1040</v>
      </c>
      <c r="D11" s="1" t="s">
        <v>1087</v>
      </c>
      <c r="E11" s="1" t="s">
        <v>1124</v>
      </c>
      <c r="F11" s="11" t="s">
        <v>1711</v>
      </c>
      <c r="G11" s="11" t="str">
        <f t="shared" si="1"/>
        <v>F00076-U1040-hőmennyiségmérő 1</v>
      </c>
      <c r="H11" s="6">
        <v>71798755</v>
      </c>
      <c r="I11" s="6">
        <v>611</v>
      </c>
      <c r="J11" s="6">
        <v>1254</v>
      </c>
      <c r="K11" s="6">
        <v>1672</v>
      </c>
      <c r="L11" s="6">
        <v>1817</v>
      </c>
      <c r="M11" s="6">
        <v>1817</v>
      </c>
      <c r="N11" s="6">
        <v>1817</v>
      </c>
      <c r="O11" s="6">
        <v>1817</v>
      </c>
      <c r="P11" s="6">
        <v>1817</v>
      </c>
      <c r="Q11" s="6">
        <v>1817</v>
      </c>
      <c r="R11" s="6"/>
      <c r="S11" s="6"/>
      <c r="T11" s="6"/>
    </row>
    <row r="12" spans="1:20" ht="15" x14ac:dyDescent="0.25">
      <c r="A12" s="1" t="s">
        <v>277</v>
      </c>
      <c r="B12" s="1" t="s">
        <v>276</v>
      </c>
      <c r="C12" s="1" t="str">
        <f t="shared" si="0"/>
        <v>F00077-U1040</v>
      </c>
      <c r="D12" s="1" t="s">
        <v>1087</v>
      </c>
      <c r="E12" s="1" t="s">
        <v>1124</v>
      </c>
      <c r="F12" s="11" t="s">
        <v>1711</v>
      </c>
      <c r="G12" s="11" t="str">
        <f t="shared" si="1"/>
        <v>F00077-U1040-hőmennyiségmérő 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1465</v>
      </c>
      <c r="R12" s="6"/>
      <c r="S12" s="6"/>
      <c r="T12" s="6"/>
    </row>
    <row r="13" spans="1:20" ht="15" x14ac:dyDescent="0.25">
      <c r="A13" s="1" t="s">
        <v>278</v>
      </c>
      <c r="B13" s="1" t="s">
        <v>279</v>
      </c>
      <c r="C13" s="1" t="str">
        <f t="shared" si="0"/>
        <v>F00078-U1041</v>
      </c>
      <c r="D13" s="1" t="s">
        <v>1087</v>
      </c>
      <c r="E13" s="1" t="s">
        <v>1124</v>
      </c>
      <c r="F13" s="11" t="s">
        <v>1711</v>
      </c>
      <c r="G13" s="11" t="str">
        <f t="shared" si="1"/>
        <v>F00078-U1041-hőmennyiségmérő 1</v>
      </c>
      <c r="H13" s="6">
        <v>71798780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/>
      <c r="S13" s="6"/>
      <c r="T13" s="6"/>
    </row>
    <row r="14" spans="1:20" ht="15" x14ac:dyDescent="0.25">
      <c r="A14" s="1" t="s">
        <v>284</v>
      </c>
      <c r="B14" s="1" t="s">
        <v>285</v>
      </c>
      <c r="C14" s="1" t="str">
        <f t="shared" si="0"/>
        <v>F00082-U1039</v>
      </c>
      <c r="D14" s="1" t="s">
        <v>1087</v>
      </c>
      <c r="E14" s="1" t="s">
        <v>1124</v>
      </c>
      <c r="F14" s="11" t="s">
        <v>1711</v>
      </c>
      <c r="G14" s="11" t="str">
        <f t="shared" si="1"/>
        <v>F00082-U1039-hőmennyiségmérő 1</v>
      </c>
      <c r="H14" s="6">
        <v>71798773</v>
      </c>
      <c r="I14" s="6">
        <v>405</v>
      </c>
      <c r="J14" s="6">
        <v>405</v>
      </c>
      <c r="K14" s="6">
        <v>405</v>
      </c>
      <c r="L14" s="6">
        <v>405</v>
      </c>
      <c r="M14" s="6">
        <v>405</v>
      </c>
      <c r="N14" s="6">
        <v>405</v>
      </c>
      <c r="O14" s="6">
        <v>405</v>
      </c>
      <c r="P14" s="6">
        <v>405</v>
      </c>
      <c r="Q14" s="6">
        <v>405</v>
      </c>
      <c r="R14" s="6"/>
      <c r="S14" s="6"/>
      <c r="T14" s="6"/>
    </row>
    <row r="15" spans="1:20" ht="15" x14ac:dyDescent="0.25">
      <c r="A15" s="1" t="s">
        <v>286</v>
      </c>
      <c r="B15" s="1" t="s">
        <v>272</v>
      </c>
      <c r="C15" s="1" t="str">
        <f t="shared" si="0"/>
        <v>F00083-U1038</v>
      </c>
      <c r="D15" s="1" t="s">
        <v>1087</v>
      </c>
      <c r="E15" s="1" t="s">
        <v>1124</v>
      </c>
      <c r="F15" s="11" t="s">
        <v>1711</v>
      </c>
      <c r="G15" s="11" t="str">
        <f t="shared" si="1"/>
        <v>F00083-U1038-hőmennyiségmérő 1</v>
      </c>
      <c r="H15" s="6">
        <v>71798724</v>
      </c>
      <c r="I15" s="6">
        <v>0</v>
      </c>
      <c r="J15" s="6">
        <v>67</v>
      </c>
      <c r="K15" s="6">
        <v>157</v>
      </c>
      <c r="L15" s="6">
        <v>185</v>
      </c>
      <c r="M15" s="6">
        <v>185</v>
      </c>
      <c r="N15" s="6">
        <v>185</v>
      </c>
      <c r="O15" s="6">
        <v>185</v>
      </c>
      <c r="P15" s="6">
        <v>185</v>
      </c>
      <c r="Q15" s="6">
        <v>185</v>
      </c>
      <c r="R15" s="6"/>
      <c r="S15" s="6"/>
      <c r="T15" s="6"/>
    </row>
    <row r="16" spans="1:20" ht="15" x14ac:dyDescent="0.25">
      <c r="A16" s="1" t="s">
        <v>287</v>
      </c>
      <c r="B16" s="1" t="s">
        <v>288</v>
      </c>
      <c r="C16" s="1" t="str">
        <f t="shared" si="0"/>
        <v>F00084-U1044</v>
      </c>
      <c r="D16" s="1" t="s">
        <v>1087</v>
      </c>
      <c r="E16" s="1" t="s">
        <v>1124</v>
      </c>
      <c r="F16" s="11" t="s">
        <v>1711</v>
      </c>
      <c r="G16" s="11" t="str">
        <f t="shared" si="1"/>
        <v>F00084-U1044-hőmennyiségmérő 1</v>
      </c>
      <c r="H16" s="6">
        <v>71798753</v>
      </c>
      <c r="I16" s="6">
        <v>2777</v>
      </c>
      <c r="J16" s="6">
        <v>3211</v>
      </c>
      <c r="K16" s="6">
        <v>3585</v>
      </c>
      <c r="L16" s="6">
        <v>3715</v>
      </c>
      <c r="M16" s="6">
        <v>3715</v>
      </c>
      <c r="N16" s="6">
        <v>3715</v>
      </c>
      <c r="O16" s="6">
        <v>3715</v>
      </c>
      <c r="P16" s="6">
        <v>3715</v>
      </c>
      <c r="Q16" s="6">
        <v>3715</v>
      </c>
      <c r="R16" s="6"/>
      <c r="S16" s="6"/>
      <c r="T16" s="6"/>
    </row>
    <row r="17" spans="1:20" ht="15" x14ac:dyDescent="0.25">
      <c r="A17" s="1" t="s">
        <v>280</v>
      </c>
      <c r="B17" s="1" t="s">
        <v>281</v>
      </c>
      <c r="C17" s="1" t="str">
        <f t="shared" si="0"/>
        <v>F00080-U1043</v>
      </c>
      <c r="D17" s="1" t="s">
        <v>1087</v>
      </c>
      <c r="E17" s="1" t="s">
        <v>1124</v>
      </c>
      <c r="F17" s="11" t="s">
        <v>1711</v>
      </c>
      <c r="G17" s="11" t="str">
        <f t="shared" si="1"/>
        <v>F00080-U1043-hőmennyiségmérő 1</v>
      </c>
      <c r="H17" s="6">
        <v>71798790</v>
      </c>
      <c r="I17" s="6">
        <v>2006</v>
      </c>
      <c r="J17" s="6">
        <v>2233</v>
      </c>
      <c r="K17" s="6">
        <v>2442</v>
      </c>
      <c r="L17" s="6">
        <v>2519</v>
      </c>
      <c r="M17" s="6">
        <v>2519</v>
      </c>
      <c r="N17" s="6">
        <v>2519</v>
      </c>
      <c r="O17" s="6">
        <v>2519</v>
      </c>
      <c r="P17" s="6">
        <v>2519</v>
      </c>
      <c r="Q17" s="6">
        <v>2519</v>
      </c>
      <c r="R17" s="6"/>
      <c r="S17" s="6"/>
      <c r="T17" s="6"/>
    </row>
    <row r="18" spans="1:20" ht="15" x14ac:dyDescent="0.25">
      <c r="A18" s="1" t="s">
        <v>282</v>
      </c>
      <c r="B18" s="1" t="s">
        <v>283</v>
      </c>
      <c r="C18" s="1" t="str">
        <f t="shared" si="0"/>
        <v>F00079-U1042</v>
      </c>
      <c r="D18" s="1" t="s">
        <v>1087</v>
      </c>
      <c r="E18" s="1" t="s">
        <v>1124</v>
      </c>
      <c r="F18" s="11" t="s">
        <v>1711</v>
      </c>
      <c r="G18" s="11" t="str">
        <f t="shared" si="1"/>
        <v>F00079-U1042-hőmennyiségmérő 1</v>
      </c>
      <c r="H18" s="6">
        <v>71798730</v>
      </c>
      <c r="I18" s="6">
        <v>3204</v>
      </c>
      <c r="J18" s="6">
        <v>3673</v>
      </c>
      <c r="K18" s="6">
        <v>3941</v>
      </c>
      <c r="L18" s="6">
        <v>4003</v>
      </c>
      <c r="M18" s="6">
        <v>4003</v>
      </c>
      <c r="N18" s="6">
        <v>4003</v>
      </c>
      <c r="O18" s="6">
        <v>4003</v>
      </c>
      <c r="P18" s="6">
        <v>4003</v>
      </c>
      <c r="Q18" s="6">
        <v>4003</v>
      </c>
      <c r="R18" s="6"/>
      <c r="S18" s="6"/>
      <c r="T18" s="6"/>
    </row>
    <row r="19" spans="1:20" ht="15" x14ac:dyDescent="0.25">
      <c r="A19" s="1" t="s">
        <v>269</v>
      </c>
      <c r="B19" s="1" t="s">
        <v>270</v>
      </c>
      <c r="C19" s="1" t="str">
        <f t="shared" si="0"/>
        <v>F00073-U1037</v>
      </c>
      <c r="D19" s="1" t="s">
        <v>1087</v>
      </c>
      <c r="E19" s="1" t="s">
        <v>1124</v>
      </c>
      <c r="F19" s="11" t="s">
        <v>1711</v>
      </c>
      <c r="G19" s="11" t="str">
        <f t="shared" si="1"/>
        <v>F00073-U1037-hőmennyiségmérő 1</v>
      </c>
      <c r="H19" s="6">
        <v>71798844</v>
      </c>
      <c r="I19" s="6">
        <v>90</v>
      </c>
      <c r="J19" s="6">
        <v>90</v>
      </c>
      <c r="K19" s="6">
        <v>90</v>
      </c>
      <c r="L19" s="6">
        <v>90</v>
      </c>
      <c r="M19" s="6">
        <v>90</v>
      </c>
      <c r="N19" s="6">
        <v>90</v>
      </c>
      <c r="O19" s="6">
        <v>90</v>
      </c>
      <c r="P19" s="6">
        <v>90</v>
      </c>
      <c r="Q19" s="6">
        <v>90</v>
      </c>
      <c r="R19" s="6"/>
      <c r="S19" s="6"/>
      <c r="T19" s="6"/>
    </row>
    <row r="20" spans="1:20" ht="15" x14ac:dyDescent="0.25">
      <c r="A20" s="1" t="s">
        <v>449</v>
      </c>
      <c r="B20" s="1" t="s">
        <v>255</v>
      </c>
      <c r="C20" s="1" t="str">
        <f t="shared" si="0"/>
        <v>F00086-U0683</v>
      </c>
      <c r="D20" s="1" t="s">
        <v>1111</v>
      </c>
      <c r="E20" s="1" t="s">
        <v>0</v>
      </c>
      <c r="F20" s="6"/>
      <c r="G20" s="11" t="str">
        <f t="shared" si="1"/>
        <v>F00086-U0683-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5" x14ac:dyDescent="0.25">
      <c r="A21" s="1" t="s">
        <v>502</v>
      </c>
      <c r="B21" s="1" t="s">
        <v>503</v>
      </c>
      <c r="C21" s="1" t="str">
        <f t="shared" si="0"/>
        <v>F0242-U0242</v>
      </c>
      <c r="D21" s="1" t="s">
        <v>1119</v>
      </c>
      <c r="E21" s="1" t="s">
        <v>1123</v>
      </c>
      <c r="F21" s="21" t="s">
        <v>1236</v>
      </c>
      <c r="G21" s="11" t="str">
        <f t="shared" si="1"/>
        <v>F0242-U0242-költségmegosztó 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5" x14ac:dyDescent="0.25">
      <c r="A22" s="1" t="s">
        <v>502</v>
      </c>
      <c r="B22" s="1" t="s">
        <v>503</v>
      </c>
      <c r="C22" s="1" t="str">
        <f t="shared" si="0"/>
        <v>F0242-U0242</v>
      </c>
      <c r="D22" s="1" t="s">
        <v>1119</v>
      </c>
      <c r="E22" s="1" t="s">
        <v>1123</v>
      </c>
      <c r="F22" s="21" t="s">
        <v>1237</v>
      </c>
      <c r="G22" s="11" t="str">
        <f t="shared" si="1"/>
        <v>F0242-U0242-költségmegosztó 2</v>
      </c>
      <c r="H22" s="1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5" x14ac:dyDescent="0.25">
      <c r="A23" s="1" t="s">
        <v>502</v>
      </c>
      <c r="B23" s="1" t="s">
        <v>503</v>
      </c>
      <c r="C23" s="1" t="str">
        <f t="shared" si="0"/>
        <v>F0242-U0242</v>
      </c>
      <c r="D23" s="1" t="s">
        <v>1119</v>
      </c>
      <c r="E23" s="1" t="s">
        <v>1123</v>
      </c>
      <c r="F23" s="21" t="s">
        <v>1238</v>
      </c>
      <c r="G23" s="11" t="str">
        <f t="shared" si="1"/>
        <v>F0242-U0242-költségmegosztó 3</v>
      </c>
      <c r="H23" s="1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5" x14ac:dyDescent="0.25">
      <c r="A24" s="1" t="s">
        <v>502</v>
      </c>
      <c r="B24" s="1" t="s">
        <v>503</v>
      </c>
      <c r="C24" s="1" t="str">
        <f t="shared" si="0"/>
        <v>F0242-U0242</v>
      </c>
      <c r="D24" s="1" t="s">
        <v>1119</v>
      </c>
      <c r="E24" s="1" t="s">
        <v>1123</v>
      </c>
      <c r="F24" s="21" t="s">
        <v>1239</v>
      </c>
      <c r="G24" s="11" t="str">
        <f t="shared" si="1"/>
        <v>F0242-U0242-költségmegosztó 4</v>
      </c>
      <c r="H24" s="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" x14ac:dyDescent="0.25">
      <c r="A25" s="1" t="s">
        <v>502</v>
      </c>
      <c r="B25" s="1" t="s">
        <v>503</v>
      </c>
      <c r="C25" s="1" t="str">
        <f t="shared" si="0"/>
        <v>F0242-U0242</v>
      </c>
      <c r="D25" s="1" t="s">
        <v>1119</v>
      </c>
      <c r="E25" s="1" t="s">
        <v>1123</v>
      </c>
      <c r="F25" s="21" t="s">
        <v>1240</v>
      </c>
      <c r="G25" s="11" t="str">
        <f t="shared" si="1"/>
        <v>F0242-U0242-költségmegosztó 5</v>
      </c>
      <c r="H25" s="1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5" x14ac:dyDescent="0.25">
      <c r="A26" s="1" t="s">
        <v>504</v>
      </c>
      <c r="B26" s="1" t="s">
        <v>505</v>
      </c>
      <c r="C26" s="1" t="str">
        <f t="shared" si="0"/>
        <v>F0243-U0372</v>
      </c>
      <c r="D26" s="1" t="s">
        <v>1119</v>
      </c>
      <c r="E26" s="1" t="s">
        <v>1123</v>
      </c>
      <c r="F26" s="21" t="s">
        <v>1236</v>
      </c>
      <c r="G26" s="11" t="str">
        <f t="shared" si="1"/>
        <v>F0243-U0372-költségmegosztó 1</v>
      </c>
      <c r="H26" s="1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5" x14ac:dyDescent="0.25">
      <c r="A27" s="1" t="s">
        <v>504</v>
      </c>
      <c r="B27" s="1" t="s">
        <v>505</v>
      </c>
      <c r="C27" s="1" t="str">
        <f t="shared" si="0"/>
        <v>F0243-U0372</v>
      </c>
      <c r="D27" s="1" t="s">
        <v>1119</v>
      </c>
      <c r="E27" s="1" t="s">
        <v>1123</v>
      </c>
      <c r="F27" s="21" t="s">
        <v>1237</v>
      </c>
      <c r="G27" s="11" t="str">
        <f t="shared" si="1"/>
        <v>F0243-U0372-költségmegosztó 2</v>
      </c>
      <c r="H27" s="1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5" x14ac:dyDescent="0.25">
      <c r="A28" s="1" t="s">
        <v>504</v>
      </c>
      <c r="B28" s="1" t="s">
        <v>505</v>
      </c>
      <c r="C28" s="1" t="str">
        <f t="shared" si="0"/>
        <v>F0243-U0372</v>
      </c>
      <c r="D28" s="1" t="s">
        <v>1119</v>
      </c>
      <c r="E28" s="1" t="s">
        <v>1123</v>
      </c>
      <c r="F28" s="21" t="s">
        <v>1238</v>
      </c>
      <c r="G28" s="11" t="str">
        <f t="shared" si="1"/>
        <v>F0243-U0372-költségmegosztó 3</v>
      </c>
      <c r="H28" s="1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5" x14ac:dyDescent="0.25">
      <c r="A29" s="1" t="s">
        <v>504</v>
      </c>
      <c r="B29" s="1" t="s">
        <v>505</v>
      </c>
      <c r="C29" s="1" t="str">
        <f t="shared" si="0"/>
        <v>F0243-U0372</v>
      </c>
      <c r="D29" s="1" t="s">
        <v>1119</v>
      </c>
      <c r="E29" s="1" t="s">
        <v>1123</v>
      </c>
      <c r="F29" s="21" t="s">
        <v>1239</v>
      </c>
      <c r="G29" s="11" t="str">
        <f t="shared" si="1"/>
        <v>F0243-U0372-költségmegosztó 4</v>
      </c>
      <c r="H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5" x14ac:dyDescent="0.25">
      <c r="A30" s="1" t="s">
        <v>504</v>
      </c>
      <c r="B30" s="1" t="s">
        <v>505</v>
      </c>
      <c r="C30" s="1" t="str">
        <f t="shared" si="0"/>
        <v>F0243-U0372</v>
      </c>
      <c r="D30" s="1" t="s">
        <v>1119</v>
      </c>
      <c r="E30" s="1" t="s">
        <v>1123</v>
      </c>
      <c r="F30" s="21" t="s">
        <v>1240</v>
      </c>
      <c r="G30" s="11" t="str">
        <f t="shared" si="1"/>
        <v>F0243-U0372-költségmegosztó 5</v>
      </c>
      <c r="H30" s="1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5" x14ac:dyDescent="0.25">
      <c r="A31" s="1" t="s">
        <v>506</v>
      </c>
      <c r="B31" s="1" t="s">
        <v>507</v>
      </c>
      <c r="C31" s="1" t="str">
        <f t="shared" si="0"/>
        <v>F0244-U1028</v>
      </c>
      <c r="D31" s="1" t="s">
        <v>1119</v>
      </c>
      <c r="E31" s="1" t="s">
        <v>1123</v>
      </c>
      <c r="F31" s="21" t="s">
        <v>1236</v>
      </c>
      <c r="G31" s="11" t="str">
        <f t="shared" si="1"/>
        <v>F0244-U1028-költségmegosztó 1</v>
      </c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5" x14ac:dyDescent="0.25">
      <c r="A32" s="1" t="s">
        <v>506</v>
      </c>
      <c r="B32" s="1" t="s">
        <v>507</v>
      </c>
      <c r="C32" s="1" t="str">
        <f t="shared" si="0"/>
        <v>F0244-U1028</v>
      </c>
      <c r="D32" s="1" t="s">
        <v>1119</v>
      </c>
      <c r="E32" s="1" t="s">
        <v>1123</v>
      </c>
      <c r="F32" s="21" t="s">
        <v>1237</v>
      </c>
      <c r="G32" s="11" t="str">
        <f t="shared" si="1"/>
        <v>F0244-U1028-költségmegosztó 2</v>
      </c>
      <c r="H32" s="1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5" x14ac:dyDescent="0.25">
      <c r="A33" s="1" t="s">
        <v>506</v>
      </c>
      <c r="B33" s="1" t="s">
        <v>507</v>
      </c>
      <c r="C33" s="1" t="str">
        <f t="shared" si="0"/>
        <v>F0244-U1028</v>
      </c>
      <c r="D33" s="1" t="s">
        <v>1119</v>
      </c>
      <c r="E33" s="1" t="s">
        <v>1123</v>
      </c>
      <c r="F33" s="21" t="s">
        <v>1238</v>
      </c>
      <c r="G33" s="11" t="str">
        <f t="shared" si="1"/>
        <v>F0244-U1028-költségmegosztó 3</v>
      </c>
      <c r="H33" s="11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5" x14ac:dyDescent="0.25">
      <c r="A34" s="1" t="s">
        <v>506</v>
      </c>
      <c r="B34" s="1" t="s">
        <v>507</v>
      </c>
      <c r="C34" s="1" t="str">
        <f t="shared" si="0"/>
        <v>F0244-U1028</v>
      </c>
      <c r="D34" s="1" t="s">
        <v>1119</v>
      </c>
      <c r="E34" s="1" t="s">
        <v>1123</v>
      </c>
      <c r="F34" s="21" t="s">
        <v>1239</v>
      </c>
      <c r="G34" s="11" t="str">
        <f t="shared" si="1"/>
        <v>F0244-U1028-költségmegosztó 4</v>
      </c>
      <c r="H34" s="1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5" x14ac:dyDescent="0.25">
      <c r="A35" s="1" t="s">
        <v>506</v>
      </c>
      <c r="B35" s="1" t="s">
        <v>507</v>
      </c>
      <c r="C35" s="1" t="str">
        <f t="shared" si="0"/>
        <v>F0244-U1028</v>
      </c>
      <c r="D35" s="1" t="s">
        <v>1119</v>
      </c>
      <c r="E35" s="1" t="s">
        <v>1123</v>
      </c>
      <c r="F35" s="21" t="s">
        <v>1240</v>
      </c>
      <c r="G35" s="11" t="str">
        <f t="shared" si="1"/>
        <v>F0244-U1028-költségmegosztó 5</v>
      </c>
      <c r="H35" s="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5" x14ac:dyDescent="0.25">
      <c r="A36" s="1" t="s">
        <v>508</v>
      </c>
      <c r="B36" s="1" t="s">
        <v>509</v>
      </c>
      <c r="C36" s="1" t="str">
        <f t="shared" si="0"/>
        <v>F0245-U1013</v>
      </c>
      <c r="D36" s="1" t="s">
        <v>1119</v>
      </c>
      <c r="E36" s="1" t="s">
        <v>1123</v>
      </c>
      <c r="F36" s="21" t="s">
        <v>1236</v>
      </c>
      <c r="G36" s="11" t="str">
        <f t="shared" si="1"/>
        <v>F0245-U1013-költségmegosztó 1</v>
      </c>
      <c r="H36" s="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5" x14ac:dyDescent="0.25">
      <c r="A37" s="1" t="s">
        <v>508</v>
      </c>
      <c r="B37" s="1" t="s">
        <v>509</v>
      </c>
      <c r="C37" s="1" t="str">
        <f t="shared" si="0"/>
        <v>F0245-U1013</v>
      </c>
      <c r="D37" s="1" t="s">
        <v>1119</v>
      </c>
      <c r="E37" s="1" t="s">
        <v>1123</v>
      </c>
      <c r="F37" s="21" t="s">
        <v>1237</v>
      </c>
      <c r="G37" s="11" t="str">
        <f t="shared" si="1"/>
        <v>F0245-U1013-költségmegosztó 2</v>
      </c>
      <c r="H37" s="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5" x14ac:dyDescent="0.25">
      <c r="A38" s="1" t="s">
        <v>508</v>
      </c>
      <c r="B38" s="1" t="s">
        <v>509</v>
      </c>
      <c r="C38" s="1" t="str">
        <f t="shared" si="0"/>
        <v>F0245-U1013</v>
      </c>
      <c r="D38" s="1" t="s">
        <v>1119</v>
      </c>
      <c r="E38" s="1" t="s">
        <v>1123</v>
      </c>
      <c r="F38" s="21" t="s">
        <v>1238</v>
      </c>
      <c r="G38" s="11" t="str">
        <f t="shared" si="1"/>
        <v>F0245-U1013-költségmegosztó 3</v>
      </c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5" x14ac:dyDescent="0.25">
      <c r="A39" s="1" t="s">
        <v>508</v>
      </c>
      <c r="B39" s="1" t="s">
        <v>509</v>
      </c>
      <c r="C39" s="1" t="str">
        <f t="shared" si="0"/>
        <v>F0245-U1013</v>
      </c>
      <c r="D39" s="1" t="s">
        <v>1119</v>
      </c>
      <c r="E39" s="1" t="s">
        <v>1123</v>
      </c>
      <c r="F39" s="21" t="s">
        <v>1239</v>
      </c>
      <c r="G39" s="11" t="str">
        <f t="shared" si="1"/>
        <v>F0245-U1013-költségmegosztó 4</v>
      </c>
      <c r="H39" s="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5" x14ac:dyDescent="0.25">
      <c r="A40" s="1" t="s">
        <v>508</v>
      </c>
      <c r="B40" s="1" t="s">
        <v>509</v>
      </c>
      <c r="C40" s="1" t="str">
        <f t="shared" si="0"/>
        <v>F0245-U1013</v>
      </c>
      <c r="D40" s="1" t="s">
        <v>1119</v>
      </c>
      <c r="E40" s="1" t="s">
        <v>1123</v>
      </c>
      <c r="F40" s="21" t="s">
        <v>1240</v>
      </c>
      <c r="G40" s="11" t="str">
        <f t="shared" si="1"/>
        <v>F0245-U1013-költségmegosztó 5</v>
      </c>
      <c r="H40" s="1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5" x14ac:dyDescent="0.25">
      <c r="A41" s="1" t="s">
        <v>510</v>
      </c>
      <c r="B41" s="1" t="s">
        <v>511</v>
      </c>
      <c r="C41" s="1" t="str">
        <f t="shared" si="0"/>
        <v>F0246-U0246</v>
      </c>
      <c r="D41" s="1" t="s">
        <v>1119</v>
      </c>
      <c r="E41" s="1" t="s">
        <v>1123</v>
      </c>
      <c r="F41" s="21" t="s">
        <v>1236</v>
      </c>
      <c r="G41" s="11" t="str">
        <f t="shared" si="1"/>
        <v>F0246-U0246-költségmegosztó 1</v>
      </c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" x14ac:dyDescent="0.25">
      <c r="A42" s="1" t="s">
        <v>510</v>
      </c>
      <c r="B42" s="1" t="s">
        <v>511</v>
      </c>
      <c r="C42" s="1" t="str">
        <f t="shared" si="0"/>
        <v>F0246-U0246</v>
      </c>
      <c r="D42" s="1" t="s">
        <v>1119</v>
      </c>
      <c r="E42" s="1" t="s">
        <v>1123</v>
      </c>
      <c r="F42" s="21" t="s">
        <v>1237</v>
      </c>
      <c r="G42" s="11" t="str">
        <f t="shared" si="1"/>
        <v>F0246-U0246-költségmegosztó 2</v>
      </c>
      <c r="H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" x14ac:dyDescent="0.25">
      <c r="A43" s="1" t="s">
        <v>510</v>
      </c>
      <c r="B43" s="1" t="s">
        <v>511</v>
      </c>
      <c r="C43" s="1" t="str">
        <f t="shared" si="0"/>
        <v>F0246-U0246</v>
      </c>
      <c r="D43" s="1" t="s">
        <v>1119</v>
      </c>
      <c r="E43" s="1" t="s">
        <v>1123</v>
      </c>
      <c r="F43" s="21" t="s">
        <v>1238</v>
      </c>
      <c r="G43" s="11" t="str">
        <f t="shared" si="1"/>
        <v>F0246-U0246-költségmegosztó 3</v>
      </c>
      <c r="H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5" x14ac:dyDescent="0.25">
      <c r="A44" s="1" t="s">
        <v>510</v>
      </c>
      <c r="B44" s="1" t="s">
        <v>511</v>
      </c>
      <c r="C44" s="1" t="str">
        <f t="shared" si="0"/>
        <v>F0246-U0246</v>
      </c>
      <c r="D44" s="1" t="s">
        <v>1119</v>
      </c>
      <c r="E44" s="1" t="s">
        <v>1123</v>
      </c>
      <c r="F44" s="21" t="s">
        <v>1239</v>
      </c>
      <c r="G44" s="11" t="str">
        <f t="shared" si="1"/>
        <v>F0246-U0246-költségmegosztó 4</v>
      </c>
      <c r="H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5" x14ac:dyDescent="0.25">
      <c r="A45" s="1" t="s">
        <v>510</v>
      </c>
      <c r="B45" s="1" t="s">
        <v>511</v>
      </c>
      <c r="C45" s="1" t="str">
        <f t="shared" si="0"/>
        <v>F0246-U0246</v>
      </c>
      <c r="D45" s="1" t="s">
        <v>1119</v>
      </c>
      <c r="E45" s="1" t="s">
        <v>1123</v>
      </c>
      <c r="F45" s="21" t="s">
        <v>1240</v>
      </c>
      <c r="G45" s="11" t="str">
        <f t="shared" si="1"/>
        <v>F0246-U0246-költségmegosztó 5</v>
      </c>
      <c r="H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" x14ac:dyDescent="0.25">
      <c r="A46" s="1" t="s">
        <v>512</v>
      </c>
      <c r="B46" s="1" t="s">
        <v>513</v>
      </c>
      <c r="C46" s="1" t="str">
        <f t="shared" si="0"/>
        <v>F0247-U0247</v>
      </c>
      <c r="D46" s="1" t="s">
        <v>1119</v>
      </c>
      <c r="E46" s="1" t="s">
        <v>1123</v>
      </c>
      <c r="F46" s="21" t="s">
        <v>1236</v>
      </c>
      <c r="G46" s="11" t="str">
        <f t="shared" si="1"/>
        <v>F0247-U0247-költségmegosztó 1</v>
      </c>
      <c r="H46" s="1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5" x14ac:dyDescent="0.25">
      <c r="A47" s="1" t="s">
        <v>512</v>
      </c>
      <c r="B47" s="1" t="s">
        <v>513</v>
      </c>
      <c r="C47" s="1" t="str">
        <f t="shared" si="0"/>
        <v>F0247-U0247</v>
      </c>
      <c r="D47" s="1" t="s">
        <v>1119</v>
      </c>
      <c r="E47" s="1" t="s">
        <v>1123</v>
      </c>
      <c r="F47" s="21" t="s">
        <v>1237</v>
      </c>
      <c r="G47" s="11" t="str">
        <f t="shared" si="1"/>
        <v>F0247-U0247-költségmegosztó 2</v>
      </c>
      <c r="H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5" x14ac:dyDescent="0.25">
      <c r="A48" s="1" t="s">
        <v>512</v>
      </c>
      <c r="B48" s="1" t="s">
        <v>513</v>
      </c>
      <c r="C48" s="1" t="str">
        <f t="shared" si="0"/>
        <v>F0247-U0247</v>
      </c>
      <c r="D48" s="1" t="s">
        <v>1119</v>
      </c>
      <c r="E48" s="1" t="s">
        <v>1123</v>
      </c>
      <c r="F48" s="21" t="s">
        <v>1238</v>
      </c>
      <c r="G48" s="11" t="str">
        <f t="shared" si="1"/>
        <v>F0247-U0247-költségmegosztó 3</v>
      </c>
      <c r="H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5" x14ac:dyDescent="0.25">
      <c r="A49" s="1" t="s">
        <v>512</v>
      </c>
      <c r="B49" s="1" t="s">
        <v>513</v>
      </c>
      <c r="C49" s="1" t="str">
        <f t="shared" si="0"/>
        <v>F0247-U0247</v>
      </c>
      <c r="D49" s="1" t="s">
        <v>1119</v>
      </c>
      <c r="E49" s="1" t="s">
        <v>1123</v>
      </c>
      <c r="F49" s="21" t="s">
        <v>1239</v>
      </c>
      <c r="G49" s="11" t="str">
        <f t="shared" si="1"/>
        <v>F0247-U0247-költségmegosztó 4</v>
      </c>
      <c r="H49" s="1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x14ac:dyDescent="0.25">
      <c r="A50" s="1" t="s">
        <v>512</v>
      </c>
      <c r="B50" s="1" t="s">
        <v>513</v>
      </c>
      <c r="C50" s="1" t="str">
        <f t="shared" si="0"/>
        <v>F0247-U0247</v>
      </c>
      <c r="D50" s="1" t="s">
        <v>1119</v>
      </c>
      <c r="E50" s="1" t="s">
        <v>1123</v>
      </c>
      <c r="F50" s="21" t="s">
        <v>1240</v>
      </c>
      <c r="G50" s="11" t="str">
        <f t="shared" si="1"/>
        <v>F0247-U0247-költségmegosztó 5</v>
      </c>
      <c r="H50" s="11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 x14ac:dyDescent="0.25">
      <c r="A51" s="1" t="s">
        <v>514</v>
      </c>
      <c r="B51" s="1" t="s">
        <v>515</v>
      </c>
      <c r="C51" s="1" t="str">
        <f t="shared" si="0"/>
        <v>F0248-U0248</v>
      </c>
      <c r="D51" s="1" t="s">
        <v>1119</v>
      </c>
      <c r="E51" s="1" t="s">
        <v>1123</v>
      </c>
      <c r="F51" s="21" t="s">
        <v>1236</v>
      </c>
      <c r="G51" s="11" t="str">
        <f t="shared" si="1"/>
        <v>F0248-U0248-költségmegosztó 1</v>
      </c>
      <c r="H51" s="1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5" x14ac:dyDescent="0.25">
      <c r="A52" s="1" t="s">
        <v>514</v>
      </c>
      <c r="B52" s="1" t="s">
        <v>515</v>
      </c>
      <c r="C52" s="1" t="str">
        <f t="shared" si="0"/>
        <v>F0248-U0248</v>
      </c>
      <c r="D52" s="1" t="s">
        <v>1119</v>
      </c>
      <c r="E52" s="1" t="s">
        <v>1123</v>
      </c>
      <c r="F52" s="21" t="s">
        <v>1237</v>
      </c>
      <c r="G52" s="11" t="str">
        <f t="shared" si="1"/>
        <v>F0248-U0248-költségmegosztó 2</v>
      </c>
      <c r="H52" s="1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5" x14ac:dyDescent="0.25">
      <c r="A53" s="1" t="s">
        <v>514</v>
      </c>
      <c r="B53" s="1" t="s">
        <v>515</v>
      </c>
      <c r="C53" s="1" t="str">
        <f t="shared" si="0"/>
        <v>F0248-U0248</v>
      </c>
      <c r="D53" s="1" t="s">
        <v>1119</v>
      </c>
      <c r="E53" s="1" t="s">
        <v>1123</v>
      </c>
      <c r="F53" s="21" t="s">
        <v>1238</v>
      </c>
      <c r="G53" s="11" t="str">
        <f t="shared" si="1"/>
        <v>F0248-U0248-költségmegosztó 3</v>
      </c>
      <c r="H53" s="1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5" x14ac:dyDescent="0.25">
      <c r="A54" s="1" t="s">
        <v>514</v>
      </c>
      <c r="B54" s="1" t="s">
        <v>515</v>
      </c>
      <c r="C54" s="1" t="str">
        <f t="shared" si="0"/>
        <v>F0248-U0248</v>
      </c>
      <c r="D54" s="1" t="s">
        <v>1119</v>
      </c>
      <c r="E54" s="1" t="s">
        <v>1123</v>
      </c>
      <c r="F54" s="21" t="s">
        <v>1239</v>
      </c>
      <c r="G54" s="11" t="str">
        <f t="shared" si="1"/>
        <v>F0248-U0248-költségmegosztó 4</v>
      </c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5" x14ac:dyDescent="0.25">
      <c r="A55" s="1" t="s">
        <v>514</v>
      </c>
      <c r="B55" s="1" t="s">
        <v>515</v>
      </c>
      <c r="C55" s="1" t="str">
        <f t="shared" si="0"/>
        <v>F0248-U0248</v>
      </c>
      <c r="D55" s="1" t="s">
        <v>1119</v>
      </c>
      <c r="E55" s="1" t="s">
        <v>1123</v>
      </c>
      <c r="F55" s="21" t="s">
        <v>1240</v>
      </c>
      <c r="G55" s="11" t="str">
        <f t="shared" si="1"/>
        <v>F0248-U0248-költségmegosztó 5</v>
      </c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5" x14ac:dyDescent="0.25">
      <c r="A56" s="1" t="s">
        <v>516</v>
      </c>
      <c r="B56" s="1" t="s">
        <v>517</v>
      </c>
      <c r="C56" s="1" t="str">
        <f t="shared" si="0"/>
        <v>F0249-U1064</v>
      </c>
      <c r="D56" s="1" t="s">
        <v>1119</v>
      </c>
      <c r="E56" s="1" t="s">
        <v>1123</v>
      </c>
      <c r="F56" s="21" t="s">
        <v>1236</v>
      </c>
      <c r="G56" s="11" t="str">
        <f t="shared" si="1"/>
        <v>F0249-U1064-költségmegosztó 1</v>
      </c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5" x14ac:dyDescent="0.25">
      <c r="A57" s="1" t="s">
        <v>516</v>
      </c>
      <c r="B57" s="1" t="s">
        <v>517</v>
      </c>
      <c r="C57" s="1" t="str">
        <f t="shared" si="0"/>
        <v>F0249-U1064</v>
      </c>
      <c r="D57" s="1" t="s">
        <v>1119</v>
      </c>
      <c r="E57" s="1" t="s">
        <v>1123</v>
      </c>
      <c r="F57" s="21" t="s">
        <v>1237</v>
      </c>
      <c r="G57" s="11" t="str">
        <f t="shared" si="1"/>
        <v>F0249-U1064-költségmegosztó 2</v>
      </c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5" x14ac:dyDescent="0.25">
      <c r="A58" s="1" t="s">
        <v>516</v>
      </c>
      <c r="B58" s="1" t="s">
        <v>517</v>
      </c>
      <c r="C58" s="1" t="str">
        <f t="shared" si="0"/>
        <v>F0249-U1064</v>
      </c>
      <c r="D58" s="1" t="s">
        <v>1119</v>
      </c>
      <c r="E58" s="1" t="s">
        <v>1123</v>
      </c>
      <c r="F58" s="21" t="s">
        <v>1238</v>
      </c>
      <c r="G58" s="11" t="str">
        <f t="shared" si="1"/>
        <v>F0249-U1064-költségmegosztó 3</v>
      </c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5" x14ac:dyDescent="0.25">
      <c r="A59" s="1" t="s">
        <v>516</v>
      </c>
      <c r="B59" s="1" t="s">
        <v>517</v>
      </c>
      <c r="C59" s="1" t="str">
        <f t="shared" si="0"/>
        <v>F0249-U1064</v>
      </c>
      <c r="D59" s="1" t="s">
        <v>1119</v>
      </c>
      <c r="E59" s="1" t="s">
        <v>1123</v>
      </c>
      <c r="F59" s="21" t="s">
        <v>1239</v>
      </c>
      <c r="G59" s="11" t="str">
        <f t="shared" si="1"/>
        <v>F0249-U1064-költségmegosztó 4</v>
      </c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5" x14ac:dyDescent="0.25">
      <c r="A60" s="1" t="s">
        <v>516</v>
      </c>
      <c r="B60" s="1" t="s">
        <v>517</v>
      </c>
      <c r="C60" s="1" t="str">
        <f t="shared" si="0"/>
        <v>F0249-U1064</v>
      </c>
      <c r="D60" s="1" t="s">
        <v>1119</v>
      </c>
      <c r="E60" s="1" t="s">
        <v>1123</v>
      </c>
      <c r="F60" s="21" t="s">
        <v>1240</v>
      </c>
      <c r="G60" s="11" t="str">
        <f t="shared" si="1"/>
        <v>F0249-U1064-költségmegosztó 5</v>
      </c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5" x14ac:dyDescent="0.25">
      <c r="A61" s="1" t="s">
        <v>518</v>
      </c>
      <c r="B61" s="1" t="s">
        <v>519</v>
      </c>
      <c r="C61" s="1" t="str">
        <f t="shared" si="0"/>
        <v>F0250-U0250</v>
      </c>
      <c r="D61" s="1" t="s">
        <v>1119</v>
      </c>
      <c r="E61" s="1" t="s">
        <v>1123</v>
      </c>
      <c r="F61" s="21" t="s">
        <v>1236</v>
      </c>
      <c r="G61" s="11" t="str">
        <f t="shared" si="1"/>
        <v>F0250-U0250-költségmegosztó 1</v>
      </c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5" x14ac:dyDescent="0.25">
      <c r="A62" s="1" t="s">
        <v>518</v>
      </c>
      <c r="B62" s="1" t="s">
        <v>519</v>
      </c>
      <c r="C62" s="1" t="str">
        <f t="shared" si="0"/>
        <v>F0250-U0250</v>
      </c>
      <c r="D62" s="1" t="s">
        <v>1119</v>
      </c>
      <c r="E62" s="1" t="s">
        <v>1123</v>
      </c>
      <c r="F62" s="21" t="s">
        <v>1237</v>
      </c>
      <c r="G62" s="11" t="str">
        <f t="shared" si="1"/>
        <v>F0250-U0250-költségmegosztó 2</v>
      </c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5" x14ac:dyDescent="0.25">
      <c r="A63" s="1" t="s">
        <v>518</v>
      </c>
      <c r="B63" s="1" t="s">
        <v>519</v>
      </c>
      <c r="C63" s="1" t="str">
        <f t="shared" si="0"/>
        <v>F0250-U0250</v>
      </c>
      <c r="D63" s="1" t="s">
        <v>1119</v>
      </c>
      <c r="E63" s="1" t="s">
        <v>1123</v>
      </c>
      <c r="F63" s="21" t="s">
        <v>1238</v>
      </c>
      <c r="G63" s="11" t="str">
        <f t="shared" si="1"/>
        <v>F0250-U0250-költségmegosztó 3</v>
      </c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5" x14ac:dyDescent="0.25">
      <c r="A64" s="1" t="s">
        <v>518</v>
      </c>
      <c r="B64" s="1" t="s">
        <v>519</v>
      </c>
      <c r="C64" s="1" t="str">
        <f t="shared" si="0"/>
        <v>F0250-U0250</v>
      </c>
      <c r="D64" s="1" t="s">
        <v>1119</v>
      </c>
      <c r="E64" s="1" t="s">
        <v>1123</v>
      </c>
      <c r="F64" s="21" t="s">
        <v>1239</v>
      </c>
      <c r="G64" s="11" t="str">
        <f t="shared" si="1"/>
        <v>F0250-U0250-költségmegosztó 4</v>
      </c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5" x14ac:dyDescent="0.25">
      <c r="A65" s="1" t="s">
        <v>518</v>
      </c>
      <c r="B65" s="1" t="s">
        <v>519</v>
      </c>
      <c r="C65" s="1" t="str">
        <f t="shared" si="0"/>
        <v>F0250-U0250</v>
      </c>
      <c r="D65" s="1" t="s">
        <v>1119</v>
      </c>
      <c r="E65" s="1" t="s">
        <v>1123</v>
      </c>
      <c r="F65" s="21" t="s">
        <v>1240</v>
      </c>
      <c r="G65" s="11" t="str">
        <f t="shared" si="1"/>
        <v>F0250-U0250-költségmegosztó 5</v>
      </c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5" x14ac:dyDescent="0.25">
      <c r="A66" s="1" t="s">
        <v>520</v>
      </c>
      <c r="B66" s="1" t="s">
        <v>521</v>
      </c>
      <c r="C66" s="1" t="str">
        <f t="shared" si="0"/>
        <v>F0251-U0755</v>
      </c>
      <c r="D66" s="1" t="s">
        <v>1119</v>
      </c>
      <c r="E66" s="1" t="s">
        <v>1123</v>
      </c>
      <c r="F66" s="21" t="s">
        <v>1236</v>
      </c>
      <c r="G66" s="11" t="str">
        <f t="shared" si="1"/>
        <v>F0251-U0755-költségmegosztó 1</v>
      </c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5" x14ac:dyDescent="0.25">
      <c r="A67" s="1" t="s">
        <v>520</v>
      </c>
      <c r="B67" s="1" t="s">
        <v>521</v>
      </c>
      <c r="C67" s="1" t="str">
        <f t="shared" ref="C67:C130" si="2">CONCATENATE(A67,"-",B67)</f>
        <v>F0251-U0755</v>
      </c>
      <c r="D67" s="1" t="s">
        <v>1119</v>
      </c>
      <c r="E67" s="1" t="s">
        <v>1123</v>
      </c>
      <c r="F67" s="21" t="s">
        <v>1237</v>
      </c>
      <c r="G67" s="11" t="str">
        <f t="shared" ref="G67:G130" si="3">CONCATENATE(C67,"-",F67)</f>
        <v>F0251-U0755-költségmegosztó 2</v>
      </c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5" x14ac:dyDescent="0.25">
      <c r="A68" s="1" t="s">
        <v>520</v>
      </c>
      <c r="B68" s="1" t="s">
        <v>521</v>
      </c>
      <c r="C68" s="1" t="str">
        <f t="shared" si="2"/>
        <v>F0251-U0755</v>
      </c>
      <c r="D68" s="1" t="s">
        <v>1119</v>
      </c>
      <c r="E68" s="1" t="s">
        <v>1123</v>
      </c>
      <c r="F68" s="21" t="s">
        <v>1238</v>
      </c>
      <c r="G68" s="11" t="str">
        <f t="shared" si="3"/>
        <v>F0251-U0755-költségmegosztó 3</v>
      </c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5" x14ac:dyDescent="0.25">
      <c r="A69" s="1" t="s">
        <v>520</v>
      </c>
      <c r="B69" s="1" t="s">
        <v>521</v>
      </c>
      <c r="C69" s="1" t="str">
        <f t="shared" si="2"/>
        <v>F0251-U0755</v>
      </c>
      <c r="D69" s="1" t="s">
        <v>1119</v>
      </c>
      <c r="E69" s="1" t="s">
        <v>1123</v>
      </c>
      <c r="F69" s="21" t="s">
        <v>1239</v>
      </c>
      <c r="G69" s="11" t="str">
        <f t="shared" si="3"/>
        <v>F0251-U0755-költségmegosztó 4</v>
      </c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" x14ac:dyDescent="0.25">
      <c r="A70" s="1" t="s">
        <v>520</v>
      </c>
      <c r="B70" s="1" t="s">
        <v>521</v>
      </c>
      <c r="C70" s="1" t="str">
        <f t="shared" si="2"/>
        <v>F0251-U0755</v>
      </c>
      <c r="D70" s="1" t="s">
        <v>1119</v>
      </c>
      <c r="E70" s="1" t="s">
        <v>1123</v>
      </c>
      <c r="F70" s="21" t="s">
        <v>1240</v>
      </c>
      <c r="G70" s="11" t="str">
        <f t="shared" si="3"/>
        <v>F0251-U0755-költségmegosztó 5</v>
      </c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" x14ac:dyDescent="0.25">
      <c r="A71" s="1" t="s">
        <v>522</v>
      </c>
      <c r="B71" s="1" t="s">
        <v>523</v>
      </c>
      <c r="C71" s="1" t="str">
        <f t="shared" si="2"/>
        <v>F0252-U0932</v>
      </c>
      <c r="D71" s="1" t="s">
        <v>1119</v>
      </c>
      <c r="E71" s="1" t="s">
        <v>1123</v>
      </c>
      <c r="F71" s="21" t="s">
        <v>1236</v>
      </c>
      <c r="G71" s="11" t="str">
        <f t="shared" si="3"/>
        <v>F0252-U0932-költségmegosztó 1</v>
      </c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5" x14ac:dyDescent="0.25">
      <c r="A72" s="1" t="s">
        <v>522</v>
      </c>
      <c r="B72" s="1" t="s">
        <v>523</v>
      </c>
      <c r="C72" s="1" t="str">
        <f t="shared" si="2"/>
        <v>F0252-U0932</v>
      </c>
      <c r="D72" s="1" t="s">
        <v>1119</v>
      </c>
      <c r="E72" s="1" t="s">
        <v>1123</v>
      </c>
      <c r="F72" s="21" t="s">
        <v>1237</v>
      </c>
      <c r="G72" s="11" t="str">
        <f t="shared" si="3"/>
        <v>F0252-U0932-költségmegosztó 2</v>
      </c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5" x14ac:dyDescent="0.25">
      <c r="A73" s="1" t="s">
        <v>522</v>
      </c>
      <c r="B73" s="1" t="s">
        <v>523</v>
      </c>
      <c r="C73" s="1" t="str">
        <f t="shared" si="2"/>
        <v>F0252-U0932</v>
      </c>
      <c r="D73" s="1" t="s">
        <v>1119</v>
      </c>
      <c r="E73" s="1" t="s">
        <v>1123</v>
      </c>
      <c r="F73" s="21" t="s">
        <v>1238</v>
      </c>
      <c r="G73" s="11" t="str">
        <f t="shared" si="3"/>
        <v>F0252-U0932-költségmegosztó 3</v>
      </c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5" x14ac:dyDescent="0.25">
      <c r="A74" s="1" t="s">
        <v>522</v>
      </c>
      <c r="B74" s="1" t="s">
        <v>523</v>
      </c>
      <c r="C74" s="1" t="str">
        <f t="shared" si="2"/>
        <v>F0252-U0932</v>
      </c>
      <c r="D74" s="1" t="s">
        <v>1119</v>
      </c>
      <c r="E74" s="1" t="s">
        <v>1123</v>
      </c>
      <c r="F74" s="21" t="s">
        <v>1239</v>
      </c>
      <c r="G74" s="11" t="str">
        <f t="shared" si="3"/>
        <v>F0252-U0932-költségmegosztó 4</v>
      </c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" x14ac:dyDescent="0.25">
      <c r="A75" s="1" t="s">
        <v>522</v>
      </c>
      <c r="B75" s="1" t="s">
        <v>523</v>
      </c>
      <c r="C75" s="1" t="str">
        <f t="shared" si="2"/>
        <v>F0252-U0932</v>
      </c>
      <c r="D75" s="1" t="s">
        <v>1119</v>
      </c>
      <c r="E75" s="1" t="s">
        <v>1123</v>
      </c>
      <c r="F75" s="21" t="s">
        <v>1240</v>
      </c>
      <c r="G75" s="11" t="str">
        <f t="shared" si="3"/>
        <v>F0252-U0932-költségmegosztó 5</v>
      </c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5" x14ac:dyDescent="0.25">
      <c r="A76" s="1" t="s">
        <v>524</v>
      </c>
      <c r="B76" s="1" t="s">
        <v>525</v>
      </c>
      <c r="C76" s="1" t="str">
        <f t="shared" si="2"/>
        <v>F0253-U0848</v>
      </c>
      <c r="D76" s="1" t="s">
        <v>1119</v>
      </c>
      <c r="E76" s="1" t="s">
        <v>1123</v>
      </c>
      <c r="F76" s="21" t="s">
        <v>1236</v>
      </c>
      <c r="G76" s="11" t="str">
        <f t="shared" si="3"/>
        <v>F0253-U0848-költségmegosztó 1</v>
      </c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5" x14ac:dyDescent="0.25">
      <c r="A77" s="1" t="s">
        <v>524</v>
      </c>
      <c r="B77" s="1" t="s">
        <v>525</v>
      </c>
      <c r="C77" s="1" t="str">
        <f t="shared" si="2"/>
        <v>F0253-U0848</v>
      </c>
      <c r="D77" s="1" t="s">
        <v>1119</v>
      </c>
      <c r="E77" s="1" t="s">
        <v>1123</v>
      </c>
      <c r="F77" s="21" t="s">
        <v>1237</v>
      </c>
      <c r="G77" s="11" t="str">
        <f t="shared" si="3"/>
        <v>F0253-U0848-költségmegosztó 2</v>
      </c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5" x14ac:dyDescent="0.25">
      <c r="A78" s="1" t="s">
        <v>524</v>
      </c>
      <c r="B78" s="1" t="s">
        <v>525</v>
      </c>
      <c r="C78" s="1" t="str">
        <f t="shared" si="2"/>
        <v>F0253-U0848</v>
      </c>
      <c r="D78" s="1" t="s">
        <v>1119</v>
      </c>
      <c r="E78" s="1" t="s">
        <v>1123</v>
      </c>
      <c r="F78" s="21" t="s">
        <v>1238</v>
      </c>
      <c r="G78" s="11" t="str">
        <f t="shared" si="3"/>
        <v>F0253-U0848-költségmegosztó 3</v>
      </c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5" x14ac:dyDescent="0.25">
      <c r="A79" s="1" t="s">
        <v>524</v>
      </c>
      <c r="B79" s="1" t="s">
        <v>525</v>
      </c>
      <c r="C79" s="1" t="str">
        <f t="shared" si="2"/>
        <v>F0253-U0848</v>
      </c>
      <c r="D79" s="1" t="s">
        <v>1119</v>
      </c>
      <c r="E79" s="1" t="s">
        <v>1123</v>
      </c>
      <c r="F79" s="21" t="s">
        <v>1239</v>
      </c>
      <c r="G79" s="11" t="str">
        <f t="shared" si="3"/>
        <v>F0253-U0848-költségmegosztó 4</v>
      </c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5" x14ac:dyDescent="0.25">
      <c r="A80" s="1" t="s">
        <v>524</v>
      </c>
      <c r="B80" s="1" t="s">
        <v>525</v>
      </c>
      <c r="C80" s="1" t="str">
        <f t="shared" si="2"/>
        <v>F0253-U0848</v>
      </c>
      <c r="D80" s="1" t="s">
        <v>1119</v>
      </c>
      <c r="E80" s="1" t="s">
        <v>1123</v>
      </c>
      <c r="F80" s="21" t="s">
        <v>1240</v>
      </c>
      <c r="G80" s="11" t="str">
        <f t="shared" si="3"/>
        <v>F0253-U0848-költségmegosztó 5</v>
      </c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5" x14ac:dyDescent="0.25">
      <c r="A81" s="1" t="s">
        <v>526</v>
      </c>
      <c r="B81" s="1" t="s">
        <v>527</v>
      </c>
      <c r="C81" s="1" t="str">
        <f t="shared" si="2"/>
        <v>F0254-U0254</v>
      </c>
      <c r="D81" s="1" t="s">
        <v>1119</v>
      </c>
      <c r="E81" s="1" t="s">
        <v>1123</v>
      </c>
      <c r="F81" s="21" t="s">
        <v>1236</v>
      </c>
      <c r="G81" s="11" t="str">
        <f t="shared" si="3"/>
        <v>F0254-U0254-költségmegosztó 1</v>
      </c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5" x14ac:dyDescent="0.25">
      <c r="A82" s="1" t="s">
        <v>526</v>
      </c>
      <c r="B82" s="1" t="s">
        <v>527</v>
      </c>
      <c r="C82" s="1" t="str">
        <f t="shared" si="2"/>
        <v>F0254-U0254</v>
      </c>
      <c r="D82" s="1" t="s">
        <v>1119</v>
      </c>
      <c r="E82" s="1" t="s">
        <v>1123</v>
      </c>
      <c r="F82" s="21" t="s">
        <v>1237</v>
      </c>
      <c r="G82" s="11" t="str">
        <f t="shared" si="3"/>
        <v>F0254-U0254-költségmegosztó 2</v>
      </c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" x14ac:dyDescent="0.25">
      <c r="A83" s="1" t="s">
        <v>526</v>
      </c>
      <c r="B83" s="1" t="s">
        <v>527</v>
      </c>
      <c r="C83" s="1" t="str">
        <f t="shared" si="2"/>
        <v>F0254-U0254</v>
      </c>
      <c r="D83" s="1" t="s">
        <v>1119</v>
      </c>
      <c r="E83" s="1" t="s">
        <v>1123</v>
      </c>
      <c r="F83" s="21" t="s">
        <v>1238</v>
      </c>
      <c r="G83" s="11" t="str">
        <f t="shared" si="3"/>
        <v>F0254-U0254-költségmegosztó 3</v>
      </c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5" x14ac:dyDescent="0.25">
      <c r="A84" s="1" t="s">
        <v>526</v>
      </c>
      <c r="B84" s="1" t="s">
        <v>527</v>
      </c>
      <c r="C84" s="1" t="str">
        <f t="shared" si="2"/>
        <v>F0254-U0254</v>
      </c>
      <c r="D84" s="1" t="s">
        <v>1119</v>
      </c>
      <c r="E84" s="1" t="s">
        <v>1123</v>
      </c>
      <c r="F84" s="21" t="s">
        <v>1239</v>
      </c>
      <c r="G84" s="11" t="str">
        <f t="shared" si="3"/>
        <v>F0254-U0254-költségmegosztó 4</v>
      </c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5" x14ac:dyDescent="0.25">
      <c r="A85" s="1" t="s">
        <v>526</v>
      </c>
      <c r="B85" s="1" t="s">
        <v>527</v>
      </c>
      <c r="C85" s="1" t="str">
        <f t="shared" si="2"/>
        <v>F0254-U0254</v>
      </c>
      <c r="D85" s="1" t="s">
        <v>1119</v>
      </c>
      <c r="E85" s="1" t="s">
        <v>1123</v>
      </c>
      <c r="F85" s="21" t="s">
        <v>1240</v>
      </c>
      <c r="G85" s="11" t="str">
        <f t="shared" si="3"/>
        <v>F0254-U0254-költségmegosztó 5</v>
      </c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5" x14ac:dyDescent="0.25">
      <c r="A86" s="1" t="s">
        <v>528</v>
      </c>
      <c r="B86" s="1" t="s">
        <v>529</v>
      </c>
      <c r="C86" s="1" t="str">
        <f t="shared" si="2"/>
        <v>F0255-U0255</v>
      </c>
      <c r="D86" s="1" t="s">
        <v>1119</v>
      </c>
      <c r="E86" s="1" t="s">
        <v>1123</v>
      </c>
      <c r="F86" s="21" t="s">
        <v>1236</v>
      </c>
      <c r="G86" s="11" t="str">
        <f t="shared" si="3"/>
        <v>F0255-U0255-költségmegosztó 1</v>
      </c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" x14ac:dyDescent="0.25">
      <c r="A87" s="1" t="s">
        <v>528</v>
      </c>
      <c r="B87" s="1" t="s">
        <v>529</v>
      </c>
      <c r="C87" s="1" t="str">
        <f t="shared" si="2"/>
        <v>F0255-U0255</v>
      </c>
      <c r="D87" s="1" t="s">
        <v>1119</v>
      </c>
      <c r="E87" s="1" t="s">
        <v>1123</v>
      </c>
      <c r="F87" s="21" t="s">
        <v>1237</v>
      </c>
      <c r="G87" s="11" t="str">
        <f t="shared" si="3"/>
        <v>F0255-U0255-költségmegosztó 2</v>
      </c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5" x14ac:dyDescent="0.25">
      <c r="A88" s="1" t="s">
        <v>528</v>
      </c>
      <c r="B88" s="1" t="s">
        <v>529</v>
      </c>
      <c r="C88" s="1" t="str">
        <f t="shared" si="2"/>
        <v>F0255-U0255</v>
      </c>
      <c r="D88" s="1" t="s">
        <v>1119</v>
      </c>
      <c r="E88" s="1" t="s">
        <v>1123</v>
      </c>
      <c r="F88" s="21" t="s">
        <v>1238</v>
      </c>
      <c r="G88" s="11" t="str">
        <f t="shared" si="3"/>
        <v>F0255-U0255-költségmegosztó 3</v>
      </c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5" x14ac:dyDescent="0.25">
      <c r="A89" s="1" t="s">
        <v>528</v>
      </c>
      <c r="B89" s="1" t="s">
        <v>529</v>
      </c>
      <c r="C89" s="1" t="str">
        <f t="shared" si="2"/>
        <v>F0255-U0255</v>
      </c>
      <c r="D89" s="1" t="s">
        <v>1119</v>
      </c>
      <c r="E89" s="1" t="s">
        <v>1123</v>
      </c>
      <c r="F89" s="21" t="s">
        <v>1239</v>
      </c>
      <c r="G89" s="11" t="str">
        <f t="shared" si="3"/>
        <v>F0255-U0255-költségmegosztó 4</v>
      </c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" x14ac:dyDescent="0.25">
      <c r="A90" s="1" t="s">
        <v>528</v>
      </c>
      <c r="B90" s="1" t="s">
        <v>529</v>
      </c>
      <c r="C90" s="1" t="str">
        <f t="shared" si="2"/>
        <v>F0255-U0255</v>
      </c>
      <c r="D90" s="1" t="s">
        <v>1119</v>
      </c>
      <c r="E90" s="1" t="s">
        <v>1123</v>
      </c>
      <c r="F90" s="21" t="s">
        <v>1240</v>
      </c>
      <c r="G90" s="11" t="str">
        <f t="shared" si="3"/>
        <v>F0255-U0255-költségmegosztó 5</v>
      </c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5" x14ac:dyDescent="0.25">
      <c r="A91" s="1" t="s">
        <v>530</v>
      </c>
      <c r="B91" s="1" t="s">
        <v>531</v>
      </c>
      <c r="C91" s="1" t="str">
        <f t="shared" si="2"/>
        <v>F0256-U0256</v>
      </c>
      <c r="D91" s="1" t="s">
        <v>1119</v>
      </c>
      <c r="E91" s="1" t="s">
        <v>1123</v>
      </c>
      <c r="F91" s="21" t="s">
        <v>1236</v>
      </c>
      <c r="G91" s="11" t="str">
        <f t="shared" si="3"/>
        <v>F0256-U0256-költségmegosztó 1</v>
      </c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 x14ac:dyDescent="0.25">
      <c r="A92" s="1" t="s">
        <v>530</v>
      </c>
      <c r="B92" s="1" t="s">
        <v>531</v>
      </c>
      <c r="C92" s="1" t="str">
        <f t="shared" si="2"/>
        <v>F0256-U0256</v>
      </c>
      <c r="D92" s="1" t="s">
        <v>1119</v>
      </c>
      <c r="E92" s="1" t="s">
        <v>1123</v>
      </c>
      <c r="F92" s="21" t="s">
        <v>1237</v>
      </c>
      <c r="G92" s="11" t="str">
        <f t="shared" si="3"/>
        <v>F0256-U0256-költségmegosztó 2</v>
      </c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5" x14ac:dyDescent="0.25">
      <c r="A93" s="1" t="s">
        <v>530</v>
      </c>
      <c r="B93" s="1" t="s">
        <v>531</v>
      </c>
      <c r="C93" s="1" t="str">
        <f t="shared" si="2"/>
        <v>F0256-U0256</v>
      </c>
      <c r="D93" s="1" t="s">
        <v>1119</v>
      </c>
      <c r="E93" s="1" t="s">
        <v>1123</v>
      </c>
      <c r="F93" s="21" t="s">
        <v>1238</v>
      </c>
      <c r="G93" s="11" t="str">
        <f t="shared" si="3"/>
        <v>F0256-U0256-költségmegosztó 3</v>
      </c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" x14ac:dyDescent="0.25">
      <c r="A94" s="1" t="s">
        <v>530</v>
      </c>
      <c r="B94" s="1" t="s">
        <v>531</v>
      </c>
      <c r="C94" s="1" t="str">
        <f t="shared" si="2"/>
        <v>F0256-U0256</v>
      </c>
      <c r="D94" s="1" t="s">
        <v>1119</v>
      </c>
      <c r="E94" s="1" t="s">
        <v>1123</v>
      </c>
      <c r="F94" s="21" t="s">
        <v>1239</v>
      </c>
      <c r="G94" s="11" t="str">
        <f t="shared" si="3"/>
        <v>F0256-U0256-költségmegosztó 4</v>
      </c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5" x14ac:dyDescent="0.25">
      <c r="A95" s="1" t="s">
        <v>530</v>
      </c>
      <c r="B95" s="1" t="s">
        <v>531</v>
      </c>
      <c r="C95" s="1" t="str">
        <f t="shared" si="2"/>
        <v>F0256-U0256</v>
      </c>
      <c r="D95" s="1" t="s">
        <v>1119</v>
      </c>
      <c r="E95" s="1" t="s">
        <v>1123</v>
      </c>
      <c r="F95" s="21" t="s">
        <v>1240</v>
      </c>
      <c r="G95" s="11" t="str">
        <f t="shared" si="3"/>
        <v>F0256-U0256-költségmegosztó 5</v>
      </c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5" x14ac:dyDescent="0.25">
      <c r="A96" s="1" t="s">
        <v>534</v>
      </c>
      <c r="B96" s="1" t="s">
        <v>535</v>
      </c>
      <c r="C96" s="1" t="str">
        <f t="shared" si="2"/>
        <v>F0258-U0760</v>
      </c>
      <c r="D96" s="1" t="s">
        <v>1119</v>
      </c>
      <c r="E96" s="1" t="s">
        <v>1123</v>
      </c>
      <c r="F96" s="21" t="s">
        <v>1236</v>
      </c>
      <c r="G96" s="11" t="str">
        <f t="shared" si="3"/>
        <v>F0258-U0760-költségmegosztó 1</v>
      </c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5" x14ac:dyDescent="0.25">
      <c r="A97" s="1" t="s">
        <v>534</v>
      </c>
      <c r="B97" s="1" t="s">
        <v>535</v>
      </c>
      <c r="C97" s="1" t="str">
        <f t="shared" si="2"/>
        <v>F0258-U0760</v>
      </c>
      <c r="D97" s="1" t="s">
        <v>1119</v>
      </c>
      <c r="E97" s="1" t="s">
        <v>1123</v>
      </c>
      <c r="F97" s="21" t="s">
        <v>1237</v>
      </c>
      <c r="G97" s="11" t="str">
        <f t="shared" si="3"/>
        <v>F0258-U0760-költségmegosztó 2</v>
      </c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" x14ac:dyDescent="0.25">
      <c r="A98" s="1" t="s">
        <v>534</v>
      </c>
      <c r="B98" s="1" t="s">
        <v>535</v>
      </c>
      <c r="C98" s="1" t="str">
        <f t="shared" si="2"/>
        <v>F0258-U0760</v>
      </c>
      <c r="D98" s="1" t="s">
        <v>1119</v>
      </c>
      <c r="E98" s="1" t="s">
        <v>1123</v>
      </c>
      <c r="F98" s="21" t="s">
        <v>1238</v>
      </c>
      <c r="G98" s="11" t="str">
        <f t="shared" si="3"/>
        <v>F0258-U0760-költségmegosztó 3</v>
      </c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5" x14ac:dyDescent="0.25">
      <c r="A99" s="1" t="s">
        <v>534</v>
      </c>
      <c r="B99" s="1" t="s">
        <v>535</v>
      </c>
      <c r="C99" s="1" t="str">
        <f t="shared" si="2"/>
        <v>F0258-U0760</v>
      </c>
      <c r="D99" s="1" t="s">
        <v>1119</v>
      </c>
      <c r="E99" s="1" t="s">
        <v>1123</v>
      </c>
      <c r="F99" s="21" t="s">
        <v>1239</v>
      </c>
      <c r="G99" s="11" t="str">
        <f t="shared" si="3"/>
        <v>F0258-U0760-költségmegosztó 4</v>
      </c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5" x14ac:dyDescent="0.25">
      <c r="A100" s="1" t="s">
        <v>534</v>
      </c>
      <c r="B100" s="1" t="s">
        <v>535</v>
      </c>
      <c r="C100" s="1" t="str">
        <f t="shared" si="2"/>
        <v>F0258-U0760</v>
      </c>
      <c r="D100" s="1" t="s">
        <v>1119</v>
      </c>
      <c r="E100" s="1" t="s">
        <v>1123</v>
      </c>
      <c r="F100" s="21" t="s">
        <v>1240</v>
      </c>
      <c r="G100" s="11" t="str">
        <f t="shared" si="3"/>
        <v>F0258-U0760-költségmegosztó 5</v>
      </c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5" x14ac:dyDescent="0.25">
      <c r="A101" s="1" t="s">
        <v>536</v>
      </c>
      <c r="B101" s="1" t="s">
        <v>537</v>
      </c>
      <c r="C101" s="1" t="str">
        <f t="shared" si="2"/>
        <v>F0259-U0259</v>
      </c>
      <c r="D101" s="1" t="s">
        <v>1119</v>
      </c>
      <c r="E101" s="1" t="s">
        <v>1123</v>
      </c>
      <c r="F101" s="21" t="s">
        <v>1236</v>
      </c>
      <c r="G101" s="11" t="str">
        <f t="shared" si="3"/>
        <v>F0259-U0259-költségmegosztó 1</v>
      </c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5" x14ac:dyDescent="0.25">
      <c r="A102" s="1" t="s">
        <v>536</v>
      </c>
      <c r="B102" s="1" t="s">
        <v>537</v>
      </c>
      <c r="C102" s="1" t="str">
        <f t="shared" si="2"/>
        <v>F0259-U0259</v>
      </c>
      <c r="D102" s="1" t="s">
        <v>1119</v>
      </c>
      <c r="E102" s="1" t="s">
        <v>1123</v>
      </c>
      <c r="F102" s="21" t="s">
        <v>1237</v>
      </c>
      <c r="G102" s="11" t="str">
        <f t="shared" si="3"/>
        <v>F0259-U0259-költségmegosztó 2</v>
      </c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5" x14ac:dyDescent="0.25">
      <c r="A103" s="1" t="s">
        <v>536</v>
      </c>
      <c r="B103" s="1" t="s">
        <v>537</v>
      </c>
      <c r="C103" s="1" t="str">
        <f t="shared" si="2"/>
        <v>F0259-U0259</v>
      </c>
      <c r="D103" s="1" t="s">
        <v>1119</v>
      </c>
      <c r="E103" s="1" t="s">
        <v>1123</v>
      </c>
      <c r="F103" s="21" t="s">
        <v>1238</v>
      </c>
      <c r="G103" s="11" t="str">
        <f t="shared" si="3"/>
        <v>F0259-U0259-költségmegosztó 3</v>
      </c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5" x14ac:dyDescent="0.25">
      <c r="A104" s="1" t="s">
        <v>536</v>
      </c>
      <c r="B104" s="1" t="s">
        <v>537</v>
      </c>
      <c r="C104" s="1" t="str">
        <f t="shared" si="2"/>
        <v>F0259-U0259</v>
      </c>
      <c r="D104" s="1" t="s">
        <v>1119</v>
      </c>
      <c r="E104" s="1" t="s">
        <v>1123</v>
      </c>
      <c r="F104" s="21" t="s">
        <v>1239</v>
      </c>
      <c r="G104" s="11" t="str">
        <f t="shared" si="3"/>
        <v>F0259-U0259-költségmegosztó 4</v>
      </c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5" x14ac:dyDescent="0.25">
      <c r="A105" s="1" t="s">
        <v>536</v>
      </c>
      <c r="B105" s="1" t="s">
        <v>537</v>
      </c>
      <c r="C105" s="1" t="str">
        <f t="shared" si="2"/>
        <v>F0259-U0259</v>
      </c>
      <c r="D105" s="1" t="s">
        <v>1119</v>
      </c>
      <c r="E105" s="1" t="s">
        <v>1123</v>
      </c>
      <c r="F105" s="21" t="s">
        <v>1240</v>
      </c>
      <c r="G105" s="11" t="str">
        <f t="shared" si="3"/>
        <v>F0259-U0259-költségmegosztó 5</v>
      </c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5" x14ac:dyDescent="0.25">
      <c r="A106" s="1" t="s">
        <v>538</v>
      </c>
      <c r="B106" s="1" t="s">
        <v>539</v>
      </c>
      <c r="C106" s="1" t="str">
        <f t="shared" si="2"/>
        <v>F0260-U0260</v>
      </c>
      <c r="D106" s="1" t="s">
        <v>1119</v>
      </c>
      <c r="E106" s="1" t="s">
        <v>1123</v>
      </c>
      <c r="F106" s="21" t="s">
        <v>1236</v>
      </c>
      <c r="G106" s="11" t="str">
        <f t="shared" si="3"/>
        <v>F0260-U0260-költségmegosztó 1</v>
      </c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5" x14ac:dyDescent="0.25">
      <c r="A107" s="1" t="s">
        <v>538</v>
      </c>
      <c r="B107" s="1" t="s">
        <v>539</v>
      </c>
      <c r="C107" s="1" t="str">
        <f t="shared" si="2"/>
        <v>F0260-U0260</v>
      </c>
      <c r="D107" s="1" t="s">
        <v>1119</v>
      </c>
      <c r="E107" s="1" t="s">
        <v>1123</v>
      </c>
      <c r="F107" s="21" t="s">
        <v>1237</v>
      </c>
      <c r="G107" s="11" t="str">
        <f t="shared" si="3"/>
        <v>F0260-U0260-költségmegosztó 2</v>
      </c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5" x14ac:dyDescent="0.25">
      <c r="A108" s="1" t="s">
        <v>538</v>
      </c>
      <c r="B108" s="1" t="s">
        <v>539</v>
      </c>
      <c r="C108" s="1" t="str">
        <f t="shared" si="2"/>
        <v>F0260-U0260</v>
      </c>
      <c r="D108" s="1" t="s">
        <v>1119</v>
      </c>
      <c r="E108" s="1" t="s">
        <v>1123</v>
      </c>
      <c r="F108" s="21" t="s">
        <v>1238</v>
      </c>
      <c r="G108" s="11" t="str">
        <f t="shared" si="3"/>
        <v>F0260-U0260-költségmegosztó 3</v>
      </c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5" x14ac:dyDescent="0.25">
      <c r="A109" s="1" t="s">
        <v>538</v>
      </c>
      <c r="B109" s="1" t="s">
        <v>539</v>
      </c>
      <c r="C109" s="1" t="str">
        <f t="shared" si="2"/>
        <v>F0260-U0260</v>
      </c>
      <c r="D109" s="1" t="s">
        <v>1119</v>
      </c>
      <c r="E109" s="1" t="s">
        <v>1123</v>
      </c>
      <c r="F109" s="21" t="s">
        <v>1239</v>
      </c>
      <c r="G109" s="11" t="str">
        <f t="shared" si="3"/>
        <v>F0260-U0260-költségmegosztó 4</v>
      </c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5" x14ac:dyDescent="0.25">
      <c r="A110" s="1" t="s">
        <v>538</v>
      </c>
      <c r="B110" s="1" t="s">
        <v>539</v>
      </c>
      <c r="C110" s="1" t="str">
        <f t="shared" si="2"/>
        <v>F0260-U0260</v>
      </c>
      <c r="D110" s="1" t="s">
        <v>1119</v>
      </c>
      <c r="E110" s="1" t="s">
        <v>1123</v>
      </c>
      <c r="F110" s="21" t="s">
        <v>1240</v>
      </c>
      <c r="G110" s="11" t="str">
        <f t="shared" si="3"/>
        <v>F0260-U0260-költségmegosztó 5</v>
      </c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" x14ac:dyDescent="0.25">
      <c r="A111" s="1" t="s">
        <v>532</v>
      </c>
      <c r="B111" s="1" t="s">
        <v>533</v>
      </c>
      <c r="C111" s="1" t="str">
        <f t="shared" si="2"/>
        <v>F0257-U0257</v>
      </c>
      <c r="D111" s="1" t="s">
        <v>1119</v>
      </c>
      <c r="E111" s="1" t="s">
        <v>1123</v>
      </c>
      <c r="F111" s="21" t="s">
        <v>1236</v>
      </c>
      <c r="G111" s="11" t="str">
        <f t="shared" si="3"/>
        <v>F0257-U0257-költségmegosztó 1</v>
      </c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5" x14ac:dyDescent="0.25">
      <c r="A112" s="1" t="s">
        <v>532</v>
      </c>
      <c r="B112" s="1" t="s">
        <v>533</v>
      </c>
      <c r="C112" s="1" t="str">
        <f t="shared" si="2"/>
        <v>F0257-U0257</v>
      </c>
      <c r="D112" s="1" t="s">
        <v>1119</v>
      </c>
      <c r="E112" s="1" t="s">
        <v>1123</v>
      </c>
      <c r="F112" s="21" t="s">
        <v>1237</v>
      </c>
      <c r="G112" s="11" t="str">
        <f t="shared" si="3"/>
        <v>F0257-U0257-költségmegosztó 2</v>
      </c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5" x14ac:dyDescent="0.25">
      <c r="A113" s="1" t="s">
        <v>532</v>
      </c>
      <c r="B113" s="1" t="s">
        <v>533</v>
      </c>
      <c r="C113" s="1" t="str">
        <f t="shared" si="2"/>
        <v>F0257-U0257</v>
      </c>
      <c r="D113" s="1" t="s">
        <v>1119</v>
      </c>
      <c r="E113" s="1" t="s">
        <v>1123</v>
      </c>
      <c r="F113" s="21" t="s">
        <v>1238</v>
      </c>
      <c r="G113" s="11" t="str">
        <f t="shared" si="3"/>
        <v>F0257-U0257-költségmegosztó 3</v>
      </c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5" x14ac:dyDescent="0.25">
      <c r="A114" s="1" t="s">
        <v>532</v>
      </c>
      <c r="B114" s="1" t="s">
        <v>533</v>
      </c>
      <c r="C114" s="1" t="str">
        <f t="shared" si="2"/>
        <v>F0257-U0257</v>
      </c>
      <c r="D114" s="1" t="s">
        <v>1119</v>
      </c>
      <c r="E114" s="1" t="s">
        <v>1123</v>
      </c>
      <c r="F114" s="21" t="s">
        <v>1239</v>
      </c>
      <c r="G114" s="11" t="str">
        <f t="shared" si="3"/>
        <v>F0257-U0257-költségmegosztó 4</v>
      </c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5" x14ac:dyDescent="0.25">
      <c r="A115" s="1" t="s">
        <v>532</v>
      </c>
      <c r="B115" s="1" t="s">
        <v>533</v>
      </c>
      <c r="C115" s="1" t="str">
        <f t="shared" si="2"/>
        <v>F0257-U0257</v>
      </c>
      <c r="D115" s="1" t="s">
        <v>1119</v>
      </c>
      <c r="E115" s="1" t="s">
        <v>1123</v>
      </c>
      <c r="F115" s="21" t="s">
        <v>1240</v>
      </c>
      <c r="G115" s="11" t="str">
        <f t="shared" si="3"/>
        <v>F0257-U0257-költségmegosztó 5</v>
      </c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5" x14ac:dyDescent="0.25">
      <c r="A116" s="1" t="s">
        <v>540</v>
      </c>
      <c r="B116" s="1" t="s">
        <v>541</v>
      </c>
      <c r="C116" s="1" t="str">
        <f t="shared" si="2"/>
        <v>F0261-U0261</v>
      </c>
      <c r="D116" s="1" t="s">
        <v>1119</v>
      </c>
      <c r="E116" s="1" t="s">
        <v>1123</v>
      </c>
      <c r="F116" s="21" t="s">
        <v>1236</v>
      </c>
      <c r="G116" s="11" t="str">
        <f t="shared" si="3"/>
        <v>F0261-U0261-költségmegosztó 1</v>
      </c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5" x14ac:dyDescent="0.25">
      <c r="A117" s="1" t="s">
        <v>540</v>
      </c>
      <c r="B117" s="1" t="s">
        <v>541</v>
      </c>
      <c r="C117" s="1" t="str">
        <f t="shared" si="2"/>
        <v>F0261-U0261</v>
      </c>
      <c r="D117" s="1" t="s">
        <v>1119</v>
      </c>
      <c r="E117" s="1" t="s">
        <v>1123</v>
      </c>
      <c r="F117" s="21" t="s">
        <v>1237</v>
      </c>
      <c r="G117" s="11" t="str">
        <f t="shared" si="3"/>
        <v>F0261-U0261-költségmegosztó 2</v>
      </c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5" x14ac:dyDescent="0.25">
      <c r="A118" s="1" t="s">
        <v>540</v>
      </c>
      <c r="B118" s="1" t="s">
        <v>541</v>
      </c>
      <c r="C118" s="1" t="str">
        <f t="shared" si="2"/>
        <v>F0261-U0261</v>
      </c>
      <c r="D118" s="1" t="s">
        <v>1119</v>
      </c>
      <c r="E118" s="1" t="s">
        <v>1123</v>
      </c>
      <c r="F118" s="21" t="s">
        <v>1238</v>
      </c>
      <c r="G118" s="11" t="str">
        <f t="shared" si="3"/>
        <v>F0261-U0261-költségmegosztó 3</v>
      </c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5" x14ac:dyDescent="0.25">
      <c r="A119" s="1" t="s">
        <v>540</v>
      </c>
      <c r="B119" s="1" t="s">
        <v>541</v>
      </c>
      <c r="C119" s="1" t="str">
        <f t="shared" si="2"/>
        <v>F0261-U0261</v>
      </c>
      <c r="D119" s="1" t="s">
        <v>1119</v>
      </c>
      <c r="E119" s="1" t="s">
        <v>1123</v>
      </c>
      <c r="F119" s="21" t="s">
        <v>1239</v>
      </c>
      <c r="G119" s="11" t="str">
        <f t="shared" si="3"/>
        <v>F0261-U0261-költségmegosztó 4</v>
      </c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5" x14ac:dyDescent="0.25">
      <c r="A120" s="1" t="s">
        <v>540</v>
      </c>
      <c r="B120" s="1" t="s">
        <v>541</v>
      </c>
      <c r="C120" s="1" t="str">
        <f t="shared" si="2"/>
        <v>F0261-U0261</v>
      </c>
      <c r="D120" s="1" t="s">
        <v>1119</v>
      </c>
      <c r="E120" s="1" t="s">
        <v>1123</v>
      </c>
      <c r="F120" s="21" t="s">
        <v>1240</v>
      </c>
      <c r="G120" s="11" t="str">
        <f t="shared" si="3"/>
        <v>F0261-U0261-költségmegosztó 5</v>
      </c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5" x14ac:dyDescent="0.25">
      <c r="A121" s="1" t="s">
        <v>542</v>
      </c>
      <c r="B121" s="1" t="s">
        <v>543</v>
      </c>
      <c r="C121" s="1" t="str">
        <f t="shared" si="2"/>
        <v>F0262-U0911</v>
      </c>
      <c r="D121" s="1" t="s">
        <v>1119</v>
      </c>
      <c r="E121" s="1" t="s">
        <v>1123</v>
      </c>
      <c r="F121" s="21" t="s">
        <v>1236</v>
      </c>
      <c r="G121" s="11" t="str">
        <f t="shared" si="3"/>
        <v>F0262-U0911-költségmegosztó 1</v>
      </c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5" x14ac:dyDescent="0.25">
      <c r="A122" s="1" t="s">
        <v>542</v>
      </c>
      <c r="B122" s="1" t="s">
        <v>543</v>
      </c>
      <c r="C122" s="1" t="str">
        <f t="shared" si="2"/>
        <v>F0262-U0911</v>
      </c>
      <c r="D122" s="1" t="s">
        <v>1119</v>
      </c>
      <c r="E122" s="1" t="s">
        <v>1123</v>
      </c>
      <c r="F122" s="21" t="s">
        <v>1237</v>
      </c>
      <c r="G122" s="11" t="str">
        <f t="shared" si="3"/>
        <v>F0262-U0911-költségmegosztó 2</v>
      </c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5" x14ac:dyDescent="0.25">
      <c r="A123" s="1" t="s">
        <v>542</v>
      </c>
      <c r="B123" s="1" t="s">
        <v>543</v>
      </c>
      <c r="C123" s="1" t="str">
        <f t="shared" si="2"/>
        <v>F0262-U0911</v>
      </c>
      <c r="D123" s="1" t="s">
        <v>1119</v>
      </c>
      <c r="E123" s="1" t="s">
        <v>1123</v>
      </c>
      <c r="F123" s="21" t="s">
        <v>1238</v>
      </c>
      <c r="G123" s="11" t="str">
        <f t="shared" si="3"/>
        <v>F0262-U0911-költségmegosztó 3</v>
      </c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5" x14ac:dyDescent="0.25">
      <c r="A124" s="1" t="s">
        <v>542</v>
      </c>
      <c r="B124" s="1" t="s">
        <v>543</v>
      </c>
      <c r="C124" s="1" t="str">
        <f t="shared" si="2"/>
        <v>F0262-U0911</v>
      </c>
      <c r="D124" s="1" t="s">
        <v>1119</v>
      </c>
      <c r="E124" s="1" t="s">
        <v>1123</v>
      </c>
      <c r="F124" s="21" t="s">
        <v>1239</v>
      </c>
      <c r="G124" s="11" t="str">
        <f t="shared" si="3"/>
        <v>F0262-U0911-költségmegosztó 4</v>
      </c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5" x14ac:dyDescent="0.25">
      <c r="A125" s="1" t="s">
        <v>542</v>
      </c>
      <c r="B125" s="1" t="s">
        <v>543</v>
      </c>
      <c r="C125" s="1" t="str">
        <f t="shared" si="2"/>
        <v>F0262-U0911</v>
      </c>
      <c r="D125" s="1" t="s">
        <v>1119</v>
      </c>
      <c r="E125" s="1" t="s">
        <v>1123</v>
      </c>
      <c r="F125" s="21" t="s">
        <v>1240</v>
      </c>
      <c r="G125" s="11" t="str">
        <f t="shared" si="3"/>
        <v>F0262-U0911-költségmegosztó 5</v>
      </c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5" x14ac:dyDescent="0.25">
      <c r="A126" s="1" t="s">
        <v>544</v>
      </c>
      <c r="B126" s="1" t="s">
        <v>545</v>
      </c>
      <c r="C126" s="1" t="str">
        <f t="shared" si="2"/>
        <v>F0263-U0826</v>
      </c>
      <c r="D126" s="1" t="s">
        <v>1119</v>
      </c>
      <c r="E126" s="1" t="s">
        <v>1123</v>
      </c>
      <c r="F126" s="21" t="s">
        <v>1236</v>
      </c>
      <c r="G126" s="11" t="str">
        <f t="shared" si="3"/>
        <v>F0263-U0826-költségmegosztó 1</v>
      </c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5" x14ac:dyDescent="0.25">
      <c r="A127" s="1" t="s">
        <v>544</v>
      </c>
      <c r="B127" s="1" t="s">
        <v>545</v>
      </c>
      <c r="C127" s="1" t="str">
        <f t="shared" si="2"/>
        <v>F0263-U0826</v>
      </c>
      <c r="D127" s="1" t="s">
        <v>1119</v>
      </c>
      <c r="E127" s="1" t="s">
        <v>1123</v>
      </c>
      <c r="F127" s="21" t="s">
        <v>1237</v>
      </c>
      <c r="G127" s="11" t="str">
        <f t="shared" si="3"/>
        <v>F0263-U0826-költségmegosztó 2</v>
      </c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5" x14ac:dyDescent="0.25">
      <c r="A128" s="1" t="s">
        <v>544</v>
      </c>
      <c r="B128" s="1" t="s">
        <v>545</v>
      </c>
      <c r="C128" s="1" t="str">
        <f t="shared" si="2"/>
        <v>F0263-U0826</v>
      </c>
      <c r="D128" s="1" t="s">
        <v>1119</v>
      </c>
      <c r="E128" s="1" t="s">
        <v>1123</v>
      </c>
      <c r="F128" s="21" t="s">
        <v>1238</v>
      </c>
      <c r="G128" s="11" t="str">
        <f t="shared" si="3"/>
        <v>F0263-U0826-költségmegosztó 3</v>
      </c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5" x14ac:dyDescent="0.25">
      <c r="A129" s="1" t="s">
        <v>544</v>
      </c>
      <c r="B129" s="1" t="s">
        <v>545</v>
      </c>
      <c r="C129" s="1" t="str">
        <f t="shared" si="2"/>
        <v>F0263-U0826</v>
      </c>
      <c r="D129" s="1" t="s">
        <v>1119</v>
      </c>
      <c r="E129" s="1" t="s">
        <v>1123</v>
      </c>
      <c r="F129" s="21" t="s">
        <v>1239</v>
      </c>
      <c r="G129" s="11" t="str">
        <f t="shared" si="3"/>
        <v>F0263-U0826-költségmegosztó 4</v>
      </c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5" x14ac:dyDescent="0.25">
      <c r="A130" s="1" t="s">
        <v>544</v>
      </c>
      <c r="B130" s="1" t="s">
        <v>545</v>
      </c>
      <c r="C130" s="1" t="str">
        <f t="shared" si="2"/>
        <v>F0263-U0826</v>
      </c>
      <c r="D130" s="1" t="s">
        <v>1119</v>
      </c>
      <c r="E130" s="1" t="s">
        <v>1123</v>
      </c>
      <c r="F130" s="21" t="s">
        <v>1240</v>
      </c>
      <c r="G130" s="11" t="str">
        <f t="shared" si="3"/>
        <v>F0263-U0826-költségmegosztó 5</v>
      </c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5" x14ac:dyDescent="0.25">
      <c r="A131" s="1" t="s">
        <v>546</v>
      </c>
      <c r="B131" s="1" t="s">
        <v>547</v>
      </c>
      <c r="C131" s="1" t="str">
        <f t="shared" ref="C131:C194" si="4">CONCATENATE(A131,"-",B131)</f>
        <v>F0264-U0264</v>
      </c>
      <c r="D131" s="1" t="s">
        <v>1119</v>
      </c>
      <c r="E131" s="1" t="s">
        <v>1123</v>
      </c>
      <c r="F131" s="21" t="s">
        <v>1236</v>
      </c>
      <c r="G131" s="11" t="str">
        <f t="shared" ref="G131:G194" si="5">CONCATENATE(C131,"-",F131)</f>
        <v>F0264-U0264-költségmegosztó 1</v>
      </c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5" x14ac:dyDescent="0.25">
      <c r="A132" s="1" t="s">
        <v>546</v>
      </c>
      <c r="B132" s="1" t="s">
        <v>547</v>
      </c>
      <c r="C132" s="1" t="str">
        <f t="shared" si="4"/>
        <v>F0264-U0264</v>
      </c>
      <c r="D132" s="1" t="s">
        <v>1119</v>
      </c>
      <c r="E132" s="1" t="s">
        <v>1123</v>
      </c>
      <c r="F132" s="21" t="s">
        <v>1237</v>
      </c>
      <c r="G132" s="11" t="str">
        <f t="shared" si="5"/>
        <v>F0264-U0264-költségmegosztó 2</v>
      </c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5" x14ac:dyDescent="0.25">
      <c r="A133" s="1" t="s">
        <v>546</v>
      </c>
      <c r="B133" s="1" t="s">
        <v>547</v>
      </c>
      <c r="C133" s="1" t="str">
        <f t="shared" si="4"/>
        <v>F0264-U0264</v>
      </c>
      <c r="D133" s="1" t="s">
        <v>1119</v>
      </c>
      <c r="E133" s="1" t="s">
        <v>1123</v>
      </c>
      <c r="F133" s="21" t="s">
        <v>1238</v>
      </c>
      <c r="G133" s="11" t="str">
        <f t="shared" si="5"/>
        <v>F0264-U0264-költségmegosztó 3</v>
      </c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5" x14ac:dyDescent="0.25">
      <c r="A134" s="1" t="s">
        <v>546</v>
      </c>
      <c r="B134" s="1" t="s">
        <v>547</v>
      </c>
      <c r="C134" s="1" t="str">
        <f t="shared" si="4"/>
        <v>F0264-U0264</v>
      </c>
      <c r="D134" s="1" t="s">
        <v>1119</v>
      </c>
      <c r="E134" s="1" t="s">
        <v>1123</v>
      </c>
      <c r="F134" s="21" t="s">
        <v>1239</v>
      </c>
      <c r="G134" s="11" t="str">
        <f t="shared" si="5"/>
        <v>F0264-U0264-költségmegosztó 4</v>
      </c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5" x14ac:dyDescent="0.25">
      <c r="A135" s="1" t="s">
        <v>546</v>
      </c>
      <c r="B135" s="1" t="s">
        <v>547</v>
      </c>
      <c r="C135" s="1" t="str">
        <f t="shared" si="4"/>
        <v>F0264-U0264</v>
      </c>
      <c r="D135" s="1" t="s">
        <v>1119</v>
      </c>
      <c r="E135" s="1" t="s">
        <v>1123</v>
      </c>
      <c r="F135" s="21" t="s">
        <v>1240</v>
      </c>
      <c r="G135" s="11" t="str">
        <f t="shared" si="5"/>
        <v>F0264-U0264-költségmegosztó 5</v>
      </c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5" x14ac:dyDescent="0.25">
      <c r="A136" s="1" t="s">
        <v>551</v>
      </c>
      <c r="B136" s="1" t="s">
        <v>259</v>
      </c>
      <c r="C136" s="1" t="str">
        <f t="shared" si="4"/>
        <v>F0265-U0748</v>
      </c>
      <c r="D136" s="1" t="s">
        <v>1119</v>
      </c>
      <c r="E136" s="1" t="s">
        <v>1123</v>
      </c>
      <c r="F136" s="21" t="s">
        <v>1236</v>
      </c>
      <c r="G136" s="11" t="str">
        <f t="shared" si="5"/>
        <v>F0265-U0748-költségmegosztó 1</v>
      </c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5" x14ac:dyDescent="0.25">
      <c r="A137" s="1" t="s">
        <v>551</v>
      </c>
      <c r="B137" s="1" t="s">
        <v>259</v>
      </c>
      <c r="C137" s="1" t="str">
        <f t="shared" si="4"/>
        <v>F0265-U0748</v>
      </c>
      <c r="D137" s="1" t="s">
        <v>1119</v>
      </c>
      <c r="E137" s="1" t="s">
        <v>1123</v>
      </c>
      <c r="F137" s="21" t="s">
        <v>1237</v>
      </c>
      <c r="G137" s="11" t="str">
        <f t="shared" si="5"/>
        <v>F0265-U0748-költségmegosztó 2</v>
      </c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5" x14ac:dyDescent="0.25">
      <c r="A138" s="1" t="s">
        <v>551</v>
      </c>
      <c r="B138" s="1" t="s">
        <v>259</v>
      </c>
      <c r="C138" s="1" t="str">
        <f t="shared" si="4"/>
        <v>F0265-U0748</v>
      </c>
      <c r="D138" s="1" t="s">
        <v>1119</v>
      </c>
      <c r="E138" s="1" t="s">
        <v>1123</v>
      </c>
      <c r="F138" s="21" t="s">
        <v>1238</v>
      </c>
      <c r="G138" s="11" t="str">
        <f t="shared" si="5"/>
        <v>F0265-U0748-költségmegosztó 3</v>
      </c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5" x14ac:dyDescent="0.25">
      <c r="A139" s="1" t="s">
        <v>551</v>
      </c>
      <c r="B139" s="1" t="s">
        <v>259</v>
      </c>
      <c r="C139" s="1" t="str">
        <f t="shared" si="4"/>
        <v>F0265-U0748</v>
      </c>
      <c r="D139" s="1" t="s">
        <v>1119</v>
      </c>
      <c r="E139" s="1" t="s">
        <v>1123</v>
      </c>
      <c r="F139" s="21" t="s">
        <v>1239</v>
      </c>
      <c r="G139" s="11" t="str">
        <f t="shared" si="5"/>
        <v>F0265-U0748-költségmegosztó 4</v>
      </c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5" x14ac:dyDescent="0.25">
      <c r="A140" s="1" t="s">
        <v>551</v>
      </c>
      <c r="B140" s="1" t="s">
        <v>259</v>
      </c>
      <c r="C140" s="1" t="str">
        <f t="shared" si="4"/>
        <v>F0265-U0748</v>
      </c>
      <c r="D140" s="1" t="s">
        <v>1119</v>
      </c>
      <c r="E140" s="1" t="s">
        <v>1123</v>
      </c>
      <c r="F140" s="21" t="s">
        <v>1240</v>
      </c>
      <c r="G140" s="11" t="str">
        <f t="shared" si="5"/>
        <v>F0265-U0748-költségmegosztó 5</v>
      </c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5" x14ac:dyDescent="0.25">
      <c r="A141" s="1" t="s">
        <v>548</v>
      </c>
      <c r="B141" s="1" t="s">
        <v>549</v>
      </c>
      <c r="C141" s="1" t="str">
        <f t="shared" si="4"/>
        <v>F00071-U1054</v>
      </c>
      <c r="D141" s="1" t="s">
        <v>1119</v>
      </c>
      <c r="E141" s="1" t="s">
        <v>1123</v>
      </c>
      <c r="F141" s="21" t="s">
        <v>1236</v>
      </c>
      <c r="G141" s="11" t="str">
        <f t="shared" si="5"/>
        <v>F00071-U1054-költségmegosztó 1</v>
      </c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15" x14ac:dyDescent="0.25">
      <c r="A142" s="1" t="s">
        <v>548</v>
      </c>
      <c r="B142" s="1" t="s">
        <v>549</v>
      </c>
      <c r="C142" s="1" t="str">
        <f t="shared" si="4"/>
        <v>F00071-U1054</v>
      </c>
      <c r="D142" s="1" t="s">
        <v>1119</v>
      </c>
      <c r="E142" s="1" t="s">
        <v>1123</v>
      </c>
      <c r="F142" s="21" t="s">
        <v>1237</v>
      </c>
      <c r="G142" s="11" t="str">
        <f t="shared" si="5"/>
        <v>F00071-U1054-költségmegosztó 2</v>
      </c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5" x14ac:dyDescent="0.25">
      <c r="A143" s="1" t="s">
        <v>548</v>
      </c>
      <c r="B143" s="1" t="s">
        <v>549</v>
      </c>
      <c r="C143" s="1" t="str">
        <f t="shared" si="4"/>
        <v>F00071-U1054</v>
      </c>
      <c r="D143" s="1" t="s">
        <v>1119</v>
      </c>
      <c r="E143" s="1" t="s">
        <v>1123</v>
      </c>
      <c r="F143" s="21" t="s">
        <v>1238</v>
      </c>
      <c r="G143" s="11" t="str">
        <f t="shared" si="5"/>
        <v>F00071-U1054-költségmegosztó 3</v>
      </c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15" x14ac:dyDescent="0.25">
      <c r="A144" s="1" t="s">
        <v>548</v>
      </c>
      <c r="B144" s="1" t="s">
        <v>549</v>
      </c>
      <c r="C144" s="1" t="str">
        <f t="shared" si="4"/>
        <v>F00071-U1054</v>
      </c>
      <c r="D144" s="1" t="s">
        <v>1119</v>
      </c>
      <c r="E144" s="1" t="s">
        <v>1123</v>
      </c>
      <c r="F144" s="21" t="s">
        <v>1239</v>
      </c>
      <c r="G144" s="11" t="str">
        <f t="shared" si="5"/>
        <v>F00071-U1054-költségmegosztó 4</v>
      </c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15" x14ac:dyDescent="0.25">
      <c r="A145" s="1" t="s">
        <v>548</v>
      </c>
      <c r="B145" s="1" t="s">
        <v>549</v>
      </c>
      <c r="C145" s="1" t="str">
        <f t="shared" si="4"/>
        <v>F00071-U1054</v>
      </c>
      <c r="D145" s="1" t="s">
        <v>1119</v>
      </c>
      <c r="E145" s="1" t="s">
        <v>1123</v>
      </c>
      <c r="F145" s="21" t="s">
        <v>1240</v>
      </c>
      <c r="G145" s="11" t="str">
        <f t="shared" si="5"/>
        <v>F00071-U1054-költségmegosztó 5</v>
      </c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x14ac:dyDescent="0.25">
      <c r="A146" s="1" t="s">
        <v>550</v>
      </c>
      <c r="B146" s="1" t="s">
        <v>255</v>
      </c>
      <c r="C146" s="1" t="str">
        <f t="shared" si="4"/>
        <v>F00072-U0683</v>
      </c>
      <c r="D146" s="1" t="s">
        <v>1119</v>
      </c>
      <c r="E146" s="1" t="s">
        <v>1123</v>
      </c>
      <c r="F146" s="21" t="s">
        <v>1236</v>
      </c>
      <c r="G146" s="11" t="str">
        <f t="shared" si="5"/>
        <v>F00072-U0683-költségmegosztó 1</v>
      </c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x14ac:dyDescent="0.25">
      <c r="A147" s="1" t="s">
        <v>550</v>
      </c>
      <c r="B147" s="1" t="s">
        <v>255</v>
      </c>
      <c r="C147" s="1" t="str">
        <f t="shared" si="4"/>
        <v>F00072-U0683</v>
      </c>
      <c r="D147" s="1" t="s">
        <v>1119</v>
      </c>
      <c r="E147" s="1" t="s">
        <v>1123</v>
      </c>
      <c r="F147" s="21" t="s">
        <v>1237</v>
      </c>
      <c r="G147" s="11" t="str">
        <f t="shared" si="5"/>
        <v>F00072-U0683-költségmegosztó 2</v>
      </c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15" x14ac:dyDescent="0.25">
      <c r="A148" s="1" t="s">
        <v>550</v>
      </c>
      <c r="B148" s="1" t="s">
        <v>255</v>
      </c>
      <c r="C148" s="1" t="str">
        <f t="shared" si="4"/>
        <v>F00072-U0683</v>
      </c>
      <c r="D148" s="1" t="s">
        <v>1119</v>
      </c>
      <c r="E148" s="1" t="s">
        <v>1123</v>
      </c>
      <c r="F148" s="21" t="s">
        <v>1238</v>
      </c>
      <c r="G148" s="11" t="str">
        <f t="shared" si="5"/>
        <v>F00072-U0683-költségmegosztó 3</v>
      </c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5" x14ac:dyDescent="0.25">
      <c r="A149" s="1" t="s">
        <v>550</v>
      </c>
      <c r="B149" s="1" t="s">
        <v>255</v>
      </c>
      <c r="C149" s="1" t="str">
        <f t="shared" si="4"/>
        <v>F00072-U0683</v>
      </c>
      <c r="D149" s="1" t="s">
        <v>1119</v>
      </c>
      <c r="E149" s="1" t="s">
        <v>1123</v>
      </c>
      <c r="F149" s="21" t="s">
        <v>1239</v>
      </c>
      <c r="G149" s="11" t="str">
        <f t="shared" si="5"/>
        <v>F00072-U0683-költségmegosztó 4</v>
      </c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15" x14ac:dyDescent="0.25">
      <c r="A150" s="1" t="s">
        <v>550</v>
      </c>
      <c r="B150" s="1" t="s">
        <v>255</v>
      </c>
      <c r="C150" s="1" t="str">
        <f t="shared" si="4"/>
        <v>F00072-U0683</v>
      </c>
      <c r="D150" s="1" t="s">
        <v>1119</v>
      </c>
      <c r="E150" s="1" t="s">
        <v>1123</v>
      </c>
      <c r="F150" s="21" t="s">
        <v>1240</v>
      </c>
      <c r="G150" s="11" t="str">
        <f t="shared" si="5"/>
        <v>F00072-U0683-költségmegosztó 5</v>
      </c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x14ac:dyDescent="0.25">
      <c r="A151" s="1" t="s">
        <v>552</v>
      </c>
      <c r="B151" s="1" t="s">
        <v>553</v>
      </c>
      <c r="C151" s="1" t="str">
        <f t="shared" si="4"/>
        <v>F0266-U0266</v>
      </c>
      <c r="D151" s="1" t="s">
        <v>1119</v>
      </c>
      <c r="E151" s="1" t="s">
        <v>1123</v>
      </c>
      <c r="F151" s="21" t="s">
        <v>1236</v>
      </c>
      <c r="G151" s="11" t="str">
        <f t="shared" si="5"/>
        <v>F0266-U0266-költségmegosztó 1</v>
      </c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15" x14ac:dyDescent="0.25">
      <c r="A152" s="1" t="s">
        <v>552</v>
      </c>
      <c r="B152" s="1" t="s">
        <v>553</v>
      </c>
      <c r="C152" s="1" t="str">
        <f t="shared" si="4"/>
        <v>F0266-U0266</v>
      </c>
      <c r="D152" s="1" t="s">
        <v>1119</v>
      </c>
      <c r="E152" s="1" t="s">
        <v>1123</v>
      </c>
      <c r="F152" s="21" t="s">
        <v>1237</v>
      </c>
      <c r="G152" s="11" t="str">
        <f t="shared" si="5"/>
        <v>F0266-U0266-költségmegosztó 2</v>
      </c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15" x14ac:dyDescent="0.25">
      <c r="A153" s="1" t="s">
        <v>552</v>
      </c>
      <c r="B153" s="1" t="s">
        <v>553</v>
      </c>
      <c r="C153" s="1" t="str">
        <f t="shared" si="4"/>
        <v>F0266-U0266</v>
      </c>
      <c r="D153" s="1" t="s">
        <v>1119</v>
      </c>
      <c r="E153" s="1" t="s">
        <v>1123</v>
      </c>
      <c r="F153" s="21" t="s">
        <v>1238</v>
      </c>
      <c r="G153" s="11" t="str">
        <f t="shared" si="5"/>
        <v>F0266-U0266-költségmegosztó 3</v>
      </c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15" x14ac:dyDescent="0.25">
      <c r="A154" s="1" t="s">
        <v>552</v>
      </c>
      <c r="B154" s="1" t="s">
        <v>553</v>
      </c>
      <c r="C154" s="1" t="str">
        <f t="shared" si="4"/>
        <v>F0266-U0266</v>
      </c>
      <c r="D154" s="1" t="s">
        <v>1119</v>
      </c>
      <c r="E154" s="1" t="s">
        <v>1123</v>
      </c>
      <c r="F154" s="21" t="s">
        <v>1239</v>
      </c>
      <c r="G154" s="11" t="str">
        <f t="shared" si="5"/>
        <v>F0266-U0266-költségmegosztó 4</v>
      </c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15" x14ac:dyDescent="0.25">
      <c r="A155" s="1" t="s">
        <v>552</v>
      </c>
      <c r="B155" s="1" t="s">
        <v>553</v>
      </c>
      <c r="C155" s="1" t="str">
        <f t="shared" si="4"/>
        <v>F0266-U0266</v>
      </c>
      <c r="D155" s="1" t="s">
        <v>1119</v>
      </c>
      <c r="E155" s="1" t="s">
        <v>1123</v>
      </c>
      <c r="F155" s="21" t="s">
        <v>1240</v>
      </c>
      <c r="G155" s="11" t="str">
        <f t="shared" si="5"/>
        <v>F0266-U0266-költségmegosztó 5</v>
      </c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15" x14ac:dyDescent="0.25">
      <c r="A156" s="1" t="s">
        <v>554</v>
      </c>
      <c r="B156" s="1" t="s">
        <v>555</v>
      </c>
      <c r="C156" s="1" t="str">
        <f t="shared" si="4"/>
        <v>F0267-U0776</v>
      </c>
      <c r="D156" s="1" t="s">
        <v>1119</v>
      </c>
      <c r="E156" s="1" t="s">
        <v>1123</v>
      </c>
      <c r="F156" s="21" t="s">
        <v>1236</v>
      </c>
      <c r="G156" s="11" t="str">
        <f t="shared" si="5"/>
        <v>F0267-U0776-költségmegosztó 1</v>
      </c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15" x14ac:dyDescent="0.25">
      <c r="A157" s="1" t="s">
        <v>554</v>
      </c>
      <c r="B157" s="1" t="s">
        <v>555</v>
      </c>
      <c r="C157" s="1" t="str">
        <f t="shared" si="4"/>
        <v>F0267-U0776</v>
      </c>
      <c r="D157" s="1" t="s">
        <v>1119</v>
      </c>
      <c r="E157" s="1" t="s">
        <v>1123</v>
      </c>
      <c r="F157" s="21" t="s">
        <v>1237</v>
      </c>
      <c r="G157" s="11" t="str">
        <f t="shared" si="5"/>
        <v>F0267-U0776-költségmegosztó 2</v>
      </c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15" x14ac:dyDescent="0.25">
      <c r="A158" s="1" t="s">
        <v>554</v>
      </c>
      <c r="B158" s="1" t="s">
        <v>555</v>
      </c>
      <c r="C158" s="1" t="str">
        <f t="shared" si="4"/>
        <v>F0267-U0776</v>
      </c>
      <c r="D158" s="1" t="s">
        <v>1119</v>
      </c>
      <c r="E158" s="1" t="s">
        <v>1123</v>
      </c>
      <c r="F158" s="21" t="s">
        <v>1238</v>
      </c>
      <c r="G158" s="11" t="str">
        <f t="shared" si="5"/>
        <v>F0267-U0776-költségmegosztó 3</v>
      </c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x14ac:dyDescent="0.25">
      <c r="A159" s="1" t="s">
        <v>554</v>
      </c>
      <c r="B159" s="1" t="s">
        <v>555</v>
      </c>
      <c r="C159" s="1" t="str">
        <f t="shared" si="4"/>
        <v>F0267-U0776</v>
      </c>
      <c r="D159" s="1" t="s">
        <v>1119</v>
      </c>
      <c r="E159" s="1" t="s">
        <v>1123</v>
      </c>
      <c r="F159" s="21" t="s">
        <v>1239</v>
      </c>
      <c r="G159" s="11" t="str">
        <f t="shared" si="5"/>
        <v>F0267-U0776-költségmegosztó 4</v>
      </c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5" x14ac:dyDescent="0.25">
      <c r="A160" s="1" t="s">
        <v>554</v>
      </c>
      <c r="B160" s="1" t="s">
        <v>555</v>
      </c>
      <c r="C160" s="1" t="str">
        <f t="shared" si="4"/>
        <v>F0267-U0776</v>
      </c>
      <c r="D160" s="1" t="s">
        <v>1119</v>
      </c>
      <c r="E160" s="1" t="s">
        <v>1123</v>
      </c>
      <c r="F160" s="21" t="s">
        <v>1240</v>
      </c>
      <c r="G160" s="11" t="str">
        <f t="shared" si="5"/>
        <v>F0267-U0776-költségmegosztó 5</v>
      </c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15" x14ac:dyDescent="0.25">
      <c r="A161" s="1" t="s">
        <v>556</v>
      </c>
      <c r="B161" s="1" t="s">
        <v>557</v>
      </c>
      <c r="C161" s="1" t="str">
        <f t="shared" si="4"/>
        <v>F0268-U0268</v>
      </c>
      <c r="D161" s="1" t="s">
        <v>1119</v>
      </c>
      <c r="E161" s="1" t="s">
        <v>1123</v>
      </c>
      <c r="F161" s="21" t="s">
        <v>1236</v>
      </c>
      <c r="G161" s="11" t="str">
        <f t="shared" si="5"/>
        <v>F0268-U0268-költségmegosztó 1</v>
      </c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15" x14ac:dyDescent="0.25">
      <c r="A162" s="1" t="s">
        <v>556</v>
      </c>
      <c r="B162" s="1" t="s">
        <v>557</v>
      </c>
      <c r="C162" s="1" t="str">
        <f t="shared" si="4"/>
        <v>F0268-U0268</v>
      </c>
      <c r="D162" s="1" t="s">
        <v>1119</v>
      </c>
      <c r="E162" s="1" t="s">
        <v>1123</v>
      </c>
      <c r="F162" s="21" t="s">
        <v>1237</v>
      </c>
      <c r="G162" s="11" t="str">
        <f t="shared" si="5"/>
        <v>F0268-U0268-költségmegosztó 2</v>
      </c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15" x14ac:dyDescent="0.25">
      <c r="A163" s="1" t="s">
        <v>556</v>
      </c>
      <c r="B163" s="1" t="s">
        <v>557</v>
      </c>
      <c r="C163" s="1" t="str">
        <f t="shared" si="4"/>
        <v>F0268-U0268</v>
      </c>
      <c r="D163" s="1" t="s">
        <v>1119</v>
      </c>
      <c r="E163" s="1" t="s">
        <v>1123</v>
      </c>
      <c r="F163" s="21" t="s">
        <v>1238</v>
      </c>
      <c r="G163" s="11" t="str">
        <f t="shared" si="5"/>
        <v>F0268-U0268-költségmegosztó 3</v>
      </c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15" x14ac:dyDescent="0.25">
      <c r="A164" s="1" t="s">
        <v>556</v>
      </c>
      <c r="B164" s="1" t="s">
        <v>557</v>
      </c>
      <c r="C164" s="1" t="str">
        <f t="shared" si="4"/>
        <v>F0268-U0268</v>
      </c>
      <c r="D164" s="1" t="s">
        <v>1119</v>
      </c>
      <c r="E164" s="1" t="s">
        <v>1123</v>
      </c>
      <c r="F164" s="21" t="s">
        <v>1239</v>
      </c>
      <c r="G164" s="11" t="str">
        <f t="shared" si="5"/>
        <v>F0268-U0268-költségmegosztó 4</v>
      </c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15" x14ac:dyDescent="0.25">
      <c r="A165" s="1" t="s">
        <v>556</v>
      </c>
      <c r="B165" s="1" t="s">
        <v>557</v>
      </c>
      <c r="C165" s="1" t="str">
        <f t="shared" si="4"/>
        <v>F0268-U0268</v>
      </c>
      <c r="D165" s="1" t="s">
        <v>1119</v>
      </c>
      <c r="E165" s="1" t="s">
        <v>1123</v>
      </c>
      <c r="F165" s="21" t="s">
        <v>1240</v>
      </c>
      <c r="G165" s="11" t="str">
        <f t="shared" si="5"/>
        <v>F0268-U0268-költségmegosztó 5</v>
      </c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15" x14ac:dyDescent="0.25">
      <c r="A166" s="1" t="s">
        <v>558</v>
      </c>
      <c r="B166" s="1" t="s">
        <v>559</v>
      </c>
      <c r="C166" s="1" t="str">
        <f t="shared" si="4"/>
        <v>F0269-U0630</v>
      </c>
      <c r="D166" s="1" t="s">
        <v>1119</v>
      </c>
      <c r="E166" s="1" t="s">
        <v>1123</v>
      </c>
      <c r="F166" s="21" t="s">
        <v>1236</v>
      </c>
      <c r="G166" s="11" t="str">
        <f t="shared" si="5"/>
        <v>F0269-U0630-költségmegosztó 1</v>
      </c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15" x14ac:dyDescent="0.25">
      <c r="A167" s="1" t="s">
        <v>558</v>
      </c>
      <c r="B167" s="1" t="s">
        <v>559</v>
      </c>
      <c r="C167" s="1" t="str">
        <f t="shared" si="4"/>
        <v>F0269-U0630</v>
      </c>
      <c r="D167" s="1" t="s">
        <v>1119</v>
      </c>
      <c r="E167" s="1" t="s">
        <v>1123</v>
      </c>
      <c r="F167" s="21" t="s">
        <v>1237</v>
      </c>
      <c r="G167" s="11" t="str">
        <f t="shared" si="5"/>
        <v>F0269-U0630-költségmegosztó 2</v>
      </c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15" x14ac:dyDescent="0.25">
      <c r="A168" s="1" t="s">
        <v>558</v>
      </c>
      <c r="B168" s="1" t="s">
        <v>559</v>
      </c>
      <c r="C168" s="1" t="str">
        <f t="shared" si="4"/>
        <v>F0269-U0630</v>
      </c>
      <c r="D168" s="1" t="s">
        <v>1119</v>
      </c>
      <c r="E168" s="1" t="s">
        <v>1123</v>
      </c>
      <c r="F168" s="21" t="s">
        <v>1238</v>
      </c>
      <c r="G168" s="11" t="str">
        <f t="shared" si="5"/>
        <v>F0269-U0630-költségmegosztó 3</v>
      </c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x14ac:dyDescent="0.25">
      <c r="A169" s="1" t="s">
        <v>558</v>
      </c>
      <c r="B169" s="1" t="s">
        <v>559</v>
      </c>
      <c r="C169" s="1" t="str">
        <f t="shared" si="4"/>
        <v>F0269-U0630</v>
      </c>
      <c r="D169" s="1" t="s">
        <v>1119</v>
      </c>
      <c r="E169" s="1" t="s">
        <v>1123</v>
      </c>
      <c r="F169" s="21" t="s">
        <v>1239</v>
      </c>
      <c r="G169" s="11" t="str">
        <f t="shared" si="5"/>
        <v>F0269-U0630-költségmegosztó 4</v>
      </c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15" x14ac:dyDescent="0.25">
      <c r="A170" s="1" t="s">
        <v>558</v>
      </c>
      <c r="B170" s="1" t="s">
        <v>559</v>
      </c>
      <c r="C170" s="1" t="str">
        <f t="shared" si="4"/>
        <v>F0269-U0630</v>
      </c>
      <c r="D170" s="1" t="s">
        <v>1119</v>
      </c>
      <c r="E170" s="1" t="s">
        <v>1123</v>
      </c>
      <c r="F170" s="21" t="s">
        <v>1240</v>
      </c>
      <c r="G170" s="11" t="str">
        <f t="shared" si="5"/>
        <v>F0269-U0630-költségmegosztó 5</v>
      </c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x14ac:dyDescent="0.25">
      <c r="A171" s="1" t="s">
        <v>560</v>
      </c>
      <c r="B171" s="1" t="s">
        <v>561</v>
      </c>
      <c r="C171" s="1" t="str">
        <f t="shared" si="4"/>
        <v>F0270-U0928</v>
      </c>
      <c r="D171" s="1" t="s">
        <v>1119</v>
      </c>
      <c r="E171" s="1" t="s">
        <v>1123</v>
      </c>
      <c r="F171" s="21" t="s">
        <v>1236</v>
      </c>
      <c r="G171" s="11" t="str">
        <f t="shared" si="5"/>
        <v>F0270-U0928-költségmegosztó 1</v>
      </c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15" x14ac:dyDescent="0.25">
      <c r="A172" s="1" t="s">
        <v>560</v>
      </c>
      <c r="B172" s="1" t="s">
        <v>561</v>
      </c>
      <c r="C172" s="1" t="str">
        <f t="shared" si="4"/>
        <v>F0270-U0928</v>
      </c>
      <c r="D172" s="1" t="s">
        <v>1119</v>
      </c>
      <c r="E172" s="1" t="s">
        <v>1123</v>
      </c>
      <c r="F172" s="21" t="s">
        <v>1237</v>
      </c>
      <c r="G172" s="11" t="str">
        <f t="shared" si="5"/>
        <v>F0270-U0928-költségmegosztó 2</v>
      </c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15" x14ac:dyDescent="0.25">
      <c r="A173" s="1" t="s">
        <v>560</v>
      </c>
      <c r="B173" s="1" t="s">
        <v>561</v>
      </c>
      <c r="C173" s="1" t="str">
        <f t="shared" si="4"/>
        <v>F0270-U0928</v>
      </c>
      <c r="D173" s="1" t="s">
        <v>1119</v>
      </c>
      <c r="E173" s="1" t="s">
        <v>1123</v>
      </c>
      <c r="F173" s="21" t="s">
        <v>1238</v>
      </c>
      <c r="G173" s="11" t="str">
        <f t="shared" si="5"/>
        <v>F0270-U0928-költségmegosztó 3</v>
      </c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15" x14ac:dyDescent="0.25">
      <c r="A174" s="1" t="s">
        <v>560</v>
      </c>
      <c r="B174" s="1" t="s">
        <v>561</v>
      </c>
      <c r="C174" s="1" t="str">
        <f t="shared" si="4"/>
        <v>F0270-U0928</v>
      </c>
      <c r="D174" s="1" t="s">
        <v>1119</v>
      </c>
      <c r="E174" s="1" t="s">
        <v>1123</v>
      </c>
      <c r="F174" s="21" t="s">
        <v>1239</v>
      </c>
      <c r="G174" s="11" t="str">
        <f t="shared" si="5"/>
        <v>F0270-U0928-költségmegosztó 4</v>
      </c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15" x14ac:dyDescent="0.25">
      <c r="A175" s="1" t="s">
        <v>560</v>
      </c>
      <c r="B175" s="1" t="s">
        <v>561</v>
      </c>
      <c r="C175" s="1" t="str">
        <f t="shared" si="4"/>
        <v>F0270-U0928</v>
      </c>
      <c r="D175" s="1" t="s">
        <v>1119</v>
      </c>
      <c r="E175" s="1" t="s">
        <v>1123</v>
      </c>
      <c r="F175" s="21" t="s">
        <v>1240</v>
      </c>
      <c r="G175" s="11" t="str">
        <f t="shared" si="5"/>
        <v>F0270-U0928-költségmegosztó 5</v>
      </c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5" x14ac:dyDescent="0.25">
      <c r="A176" s="1" t="s">
        <v>562</v>
      </c>
      <c r="B176" s="1" t="s">
        <v>563</v>
      </c>
      <c r="C176" s="1" t="str">
        <f t="shared" si="4"/>
        <v>F0271-U0271</v>
      </c>
      <c r="D176" s="1" t="s">
        <v>1119</v>
      </c>
      <c r="E176" s="1" t="s">
        <v>1123</v>
      </c>
      <c r="F176" s="21" t="s">
        <v>1236</v>
      </c>
      <c r="G176" s="11" t="str">
        <f t="shared" si="5"/>
        <v>F0271-U0271-költségmegosztó 1</v>
      </c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15" x14ac:dyDescent="0.25">
      <c r="A177" s="1" t="s">
        <v>562</v>
      </c>
      <c r="B177" s="1" t="s">
        <v>563</v>
      </c>
      <c r="C177" s="1" t="str">
        <f t="shared" si="4"/>
        <v>F0271-U0271</v>
      </c>
      <c r="D177" s="1" t="s">
        <v>1119</v>
      </c>
      <c r="E177" s="1" t="s">
        <v>1123</v>
      </c>
      <c r="F177" s="21" t="s">
        <v>1237</v>
      </c>
      <c r="G177" s="11" t="str">
        <f t="shared" si="5"/>
        <v>F0271-U0271-költségmegosztó 2</v>
      </c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5" x14ac:dyDescent="0.25">
      <c r="A178" s="1" t="s">
        <v>562</v>
      </c>
      <c r="B178" s="1" t="s">
        <v>563</v>
      </c>
      <c r="C178" s="1" t="str">
        <f t="shared" si="4"/>
        <v>F0271-U0271</v>
      </c>
      <c r="D178" s="1" t="s">
        <v>1119</v>
      </c>
      <c r="E178" s="1" t="s">
        <v>1123</v>
      </c>
      <c r="F178" s="21" t="s">
        <v>1238</v>
      </c>
      <c r="G178" s="11" t="str">
        <f t="shared" si="5"/>
        <v>F0271-U0271-költségmegosztó 3</v>
      </c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x14ac:dyDescent="0.25">
      <c r="A179" s="1" t="s">
        <v>562</v>
      </c>
      <c r="B179" s="1" t="s">
        <v>563</v>
      </c>
      <c r="C179" s="1" t="str">
        <f t="shared" si="4"/>
        <v>F0271-U0271</v>
      </c>
      <c r="D179" s="1" t="s">
        <v>1119</v>
      </c>
      <c r="E179" s="1" t="s">
        <v>1123</v>
      </c>
      <c r="F179" s="21" t="s">
        <v>1239</v>
      </c>
      <c r="G179" s="11" t="str">
        <f t="shared" si="5"/>
        <v>F0271-U0271-költségmegosztó 4</v>
      </c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15" x14ac:dyDescent="0.25">
      <c r="A180" s="1" t="s">
        <v>562</v>
      </c>
      <c r="B180" s="1" t="s">
        <v>563</v>
      </c>
      <c r="C180" s="1" t="str">
        <f t="shared" si="4"/>
        <v>F0271-U0271</v>
      </c>
      <c r="D180" s="1" t="s">
        <v>1119</v>
      </c>
      <c r="E180" s="1" t="s">
        <v>1123</v>
      </c>
      <c r="F180" s="21" t="s">
        <v>1240</v>
      </c>
      <c r="G180" s="11" t="str">
        <f t="shared" si="5"/>
        <v>F0271-U0271-költségmegosztó 5</v>
      </c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15" x14ac:dyDescent="0.25">
      <c r="A181" s="1" t="s">
        <v>564</v>
      </c>
      <c r="B181" s="1" t="s">
        <v>565</v>
      </c>
      <c r="C181" s="1" t="str">
        <f t="shared" si="4"/>
        <v>F0272-U0272</v>
      </c>
      <c r="D181" s="1" t="s">
        <v>1119</v>
      </c>
      <c r="E181" s="1" t="s">
        <v>1123</v>
      </c>
      <c r="F181" s="21" t="s">
        <v>1236</v>
      </c>
      <c r="G181" s="11" t="str">
        <f t="shared" si="5"/>
        <v>F0272-U0272-költségmegosztó 1</v>
      </c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15" x14ac:dyDescent="0.25">
      <c r="A182" s="1" t="s">
        <v>564</v>
      </c>
      <c r="B182" s="1" t="s">
        <v>565</v>
      </c>
      <c r="C182" s="1" t="str">
        <f t="shared" si="4"/>
        <v>F0272-U0272</v>
      </c>
      <c r="D182" s="1" t="s">
        <v>1119</v>
      </c>
      <c r="E182" s="1" t="s">
        <v>1123</v>
      </c>
      <c r="F182" s="21" t="s">
        <v>1237</v>
      </c>
      <c r="G182" s="11" t="str">
        <f t="shared" si="5"/>
        <v>F0272-U0272-költségmegosztó 2</v>
      </c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15" x14ac:dyDescent="0.25">
      <c r="A183" s="1" t="s">
        <v>564</v>
      </c>
      <c r="B183" s="1" t="s">
        <v>565</v>
      </c>
      <c r="C183" s="1" t="str">
        <f t="shared" si="4"/>
        <v>F0272-U0272</v>
      </c>
      <c r="D183" s="1" t="s">
        <v>1119</v>
      </c>
      <c r="E183" s="1" t="s">
        <v>1123</v>
      </c>
      <c r="F183" s="21" t="s">
        <v>1238</v>
      </c>
      <c r="G183" s="11" t="str">
        <f t="shared" si="5"/>
        <v>F0272-U0272-költségmegosztó 3</v>
      </c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15" x14ac:dyDescent="0.25">
      <c r="A184" s="1" t="s">
        <v>564</v>
      </c>
      <c r="B184" s="1" t="s">
        <v>565</v>
      </c>
      <c r="C184" s="1" t="str">
        <f t="shared" si="4"/>
        <v>F0272-U0272</v>
      </c>
      <c r="D184" s="1" t="s">
        <v>1119</v>
      </c>
      <c r="E184" s="1" t="s">
        <v>1123</v>
      </c>
      <c r="F184" s="21" t="s">
        <v>1239</v>
      </c>
      <c r="G184" s="11" t="str">
        <f t="shared" si="5"/>
        <v>F0272-U0272-költségmegosztó 4</v>
      </c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5" x14ac:dyDescent="0.25">
      <c r="A185" s="1" t="s">
        <v>564</v>
      </c>
      <c r="B185" s="1" t="s">
        <v>565</v>
      </c>
      <c r="C185" s="1" t="str">
        <f t="shared" si="4"/>
        <v>F0272-U0272</v>
      </c>
      <c r="D185" s="1" t="s">
        <v>1119</v>
      </c>
      <c r="E185" s="1" t="s">
        <v>1123</v>
      </c>
      <c r="F185" s="21" t="s">
        <v>1240</v>
      </c>
      <c r="G185" s="11" t="str">
        <f t="shared" si="5"/>
        <v>F0272-U0272-költségmegosztó 5</v>
      </c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5" x14ac:dyDescent="0.25">
      <c r="A186" s="1" t="s">
        <v>566</v>
      </c>
      <c r="B186" s="1" t="s">
        <v>567</v>
      </c>
      <c r="C186" s="1" t="str">
        <f t="shared" si="4"/>
        <v>F0273-U0830</v>
      </c>
      <c r="D186" s="1" t="s">
        <v>1119</v>
      </c>
      <c r="E186" s="1" t="s">
        <v>1123</v>
      </c>
      <c r="F186" s="21" t="s">
        <v>1236</v>
      </c>
      <c r="G186" s="11" t="str">
        <f t="shared" si="5"/>
        <v>F0273-U0830-költségmegosztó 1</v>
      </c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5" x14ac:dyDescent="0.25">
      <c r="A187" s="1" t="s">
        <v>566</v>
      </c>
      <c r="B187" s="1" t="s">
        <v>567</v>
      </c>
      <c r="C187" s="1" t="str">
        <f t="shared" si="4"/>
        <v>F0273-U0830</v>
      </c>
      <c r="D187" s="1" t="s">
        <v>1119</v>
      </c>
      <c r="E187" s="1" t="s">
        <v>1123</v>
      </c>
      <c r="F187" s="21" t="s">
        <v>1237</v>
      </c>
      <c r="G187" s="11" t="str">
        <f t="shared" si="5"/>
        <v>F0273-U0830-költségmegosztó 2</v>
      </c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5" x14ac:dyDescent="0.25">
      <c r="A188" s="1" t="s">
        <v>566</v>
      </c>
      <c r="B188" s="1" t="s">
        <v>567</v>
      </c>
      <c r="C188" s="1" t="str">
        <f t="shared" si="4"/>
        <v>F0273-U0830</v>
      </c>
      <c r="D188" s="1" t="s">
        <v>1119</v>
      </c>
      <c r="E188" s="1" t="s">
        <v>1123</v>
      </c>
      <c r="F188" s="21" t="s">
        <v>1238</v>
      </c>
      <c r="G188" s="11" t="str">
        <f t="shared" si="5"/>
        <v>F0273-U0830-költségmegosztó 3</v>
      </c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x14ac:dyDescent="0.25">
      <c r="A189" s="1" t="s">
        <v>566</v>
      </c>
      <c r="B189" s="1" t="s">
        <v>567</v>
      </c>
      <c r="C189" s="1" t="str">
        <f t="shared" si="4"/>
        <v>F0273-U0830</v>
      </c>
      <c r="D189" s="1" t="s">
        <v>1119</v>
      </c>
      <c r="E189" s="1" t="s">
        <v>1123</v>
      </c>
      <c r="F189" s="21" t="s">
        <v>1239</v>
      </c>
      <c r="G189" s="11" t="str">
        <f t="shared" si="5"/>
        <v>F0273-U0830-költségmegosztó 4</v>
      </c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5" x14ac:dyDescent="0.25">
      <c r="A190" s="1" t="s">
        <v>566</v>
      </c>
      <c r="B190" s="1" t="s">
        <v>567</v>
      </c>
      <c r="C190" s="1" t="str">
        <f t="shared" si="4"/>
        <v>F0273-U0830</v>
      </c>
      <c r="D190" s="1" t="s">
        <v>1119</v>
      </c>
      <c r="E190" s="1" t="s">
        <v>1123</v>
      </c>
      <c r="F190" s="21" t="s">
        <v>1240</v>
      </c>
      <c r="G190" s="11" t="str">
        <f t="shared" si="5"/>
        <v>F0273-U0830-költségmegosztó 5</v>
      </c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x14ac:dyDescent="0.25">
      <c r="A191" s="1" t="s">
        <v>570</v>
      </c>
      <c r="B191" s="1" t="s">
        <v>571</v>
      </c>
      <c r="C191" s="1" t="str">
        <f t="shared" si="4"/>
        <v>F0275-U0275</v>
      </c>
      <c r="D191" s="1" t="s">
        <v>1119</v>
      </c>
      <c r="E191" s="1" t="s">
        <v>1123</v>
      </c>
      <c r="F191" s="21" t="s">
        <v>1236</v>
      </c>
      <c r="G191" s="11" t="str">
        <f t="shared" si="5"/>
        <v>F0275-U0275-költségmegosztó 1</v>
      </c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15" x14ac:dyDescent="0.25">
      <c r="A192" s="1" t="s">
        <v>570</v>
      </c>
      <c r="B192" s="1" t="s">
        <v>571</v>
      </c>
      <c r="C192" s="1" t="str">
        <f t="shared" si="4"/>
        <v>F0275-U0275</v>
      </c>
      <c r="D192" s="1" t="s">
        <v>1119</v>
      </c>
      <c r="E192" s="1" t="s">
        <v>1123</v>
      </c>
      <c r="F192" s="21" t="s">
        <v>1237</v>
      </c>
      <c r="G192" s="11" t="str">
        <f t="shared" si="5"/>
        <v>F0275-U0275-költségmegosztó 2</v>
      </c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15" x14ac:dyDescent="0.25">
      <c r="A193" s="1" t="s">
        <v>570</v>
      </c>
      <c r="B193" s="1" t="s">
        <v>571</v>
      </c>
      <c r="C193" s="1" t="str">
        <f t="shared" si="4"/>
        <v>F0275-U0275</v>
      </c>
      <c r="D193" s="1" t="s">
        <v>1119</v>
      </c>
      <c r="E193" s="1" t="s">
        <v>1123</v>
      </c>
      <c r="F193" s="21" t="s">
        <v>1238</v>
      </c>
      <c r="G193" s="11" t="str">
        <f t="shared" si="5"/>
        <v>F0275-U0275-költségmegosztó 3</v>
      </c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x14ac:dyDescent="0.25">
      <c r="A194" s="1" t="s">
        <v>570</v>
      </c>
      <c r="B194" s="1" t="s">
        <v>571</v>
      </c>
      <c r="C194" s="1" t="str">
        <f t="shared" si="4"/>
        <v>F0275-U0275</v>
      </c>
      <c r="D194" s="1" t="s">
        <v>1119</v>
      </c>
      <c r="E194" s="1" t="s">
        <v>1123</v>
      </c>
      <c r="F194" s="21" t="s">
        <v>1239</v>
      </c>
      <c r="G194" s="11" t="str">
        <f t="shared" si="5"/>
        <v>F0275-U0275-költségmegosztó 4</v>
      </c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x14ac:dyDescent="0.25">
      <c r="A195" s="1" t="s">
        <v>570</v>
      </c>
      <c r="B195" s="1" t="s">
        <v>571</v>
      </c>
      <c r="C195" s="1" t="str">
        <f t="shared" ref="C195:C258" si="6">CONCATENATE(A195,"-",B195)</f>
        <v>F0275-U0275</v>
      </c>
      <c r="D195" s="1" t="s">
        <v>1119</v>
      </c>
      <c r="E195" s="1" t="s">
        <v>1123</v>
      </c>
      <c r="F195" s="21" t="s">
        <v>1240</v>
      </c>
      <c r="G195" s="11" t="str">
        <f t="shared" ref="G195:G258" si="7">CONCATENATE(C195,"-",F195)</f>
        <v>F0275-U0275-költségmegosztó 5</v>
      </c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15" x14ac:dyDescent="0.25">
      <c r="A196" s="1" t="s">
        <v>572</v>
      </c>
      <c r="B196" s="1" t="s">
        <v>573</v>
      </c>
      <c r="C196" s="1" t="str">
        <f t="shared" si="6"/>
        <v>F0276-U0276</v>
      </c>
      <c r="D196" s="1" t="s">
        <v>1119</v>
      </c>
      <c r="E196" s="1" t="s">
        <v>1123</v>
      </c>
      <c r="F196" s="21" t="s">
        <v>1236</v>
      </c>
      <c r="G196" s="11" t="str">
        <f t="shared" si="7"/>
        <v>F0276-U0276-költségmegosztó 1</v>
      </c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15" x14ac:dyDescent="0.25">
      <c r="A197" s="1" t="s">
        <v>572</v>
      </c>
      <c r="B197" s="1" t="s">
        <v>573</v>
      </c>
      <c r="C197" s="1" t="str">
        <f t="shared" si="6"/>
        <v>F0276-U0276</v>
      </c>
      <c r="D197" s="1" t="s">
        <v>1119</v>
      </c>
      <c r="E197" s="1" t="s">
        <v>1123</v>
      </c>
      <c r="F197" s="21" t="s">
        <v>1237</v>
      </c>
      <c r="G197" s="11" t="str">
        <f t="shared" si="7"/>
        <v>F0276-U0276-költségmegosztó 2</v>
      </c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5" x14ac:dyDescent="0.25">
      <c r="A198" s="1" t="s">
        <v>572</v>
      </c>
      <c r="B198" s="1" t="s">
        <v>573</v>
      </c>
      <c r="C198" s="1" t="str">
        <f t="shared" si="6"/>
        <v>F0276-U0276</v>
      </c>
      <c r="D198" s="1" t="s">
        <v>1119</v>
      </c>
      <c r="E198" s="1" t="s">
        <v>1123</v>
      </c>
      <c r="F198" s="21" t="s">
        <v>1238</v>
      </c>
      <c r="G198" s="11" t="str">
        <f t="shared" si="7"/>
        <v>F0276-U0276-költségmegosztó 3</v>
      </c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x14ac:dyDescent="0.25">
      <c r="A199" s="1" t="s">
        <v>572</v>
      </c>
      <c r="B199" s="1" t="s">
        <v>573</v>
      </c>
      <c r="C199" s="1" t="str">
        <f t="shared" si="6"/>
        <v>F0276-U0276</v>
      </c>
      <c r="D199" s="1" t="s">
        <v>1119</v>
      </c>
      <c r="E199" s="1" t="s">
        <v>1123</v>
      </c>
      <c r="F199" s="21" t="s">
        <v>1239</v>
      </c>
      <c r="G199" s="11" t="str">
        <f t="shared" si="7"/>
        <v>F0276-U0276-költségmegosztó 4</v>
      </c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15" x14ac:dyDescent="0.25">
      <c r="A200" s="1" t="s">
        <v>572</v>
      </c>
      <c r="B200" s="1" t="s">
        <v>573</v>
      </c>
      <c r="C200" s="1" t="str">
        <f t="shared" si="6"/>
        <v>F0276-U0276</v>
      </c>
      <c r="D200" s="1" t="s">
        <v>1119</v>
      </c>
      <c r="E200" s="1" t="s">
        <v>1123</v>
      </c>
      <c r="F200" s="21" t="s">
        <v>1240</v>
      </c>
      <c r="G200" s="11" t="str">
        <f t="shared" si="7"/>
        <v>F0276-U0276-költségmegosztó 5</v>
      </c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5" x14ac:dyDescent="0.25">
      <c r="A201" s="1" t="s">
        <v>574</v>
      </c>
      <c r="B201" s="1" t="s">
        <v>575</v>
      </c>
      <c r="C201" s="1" t="str">
        <f t="shared" si="6"/>
        <v>F0277-U0277</v>
      </c>
      <c r="D201" s="1" t="s">
        <v>1119</v>
      </c>
      <c r="E201" s="1" t="s">
        <v>1123</v>
      </c>
      <c r="F201" s="21" t="s">
        <v>1236</v>
      </c>
      <c r="G201" s="11" t="str">
        <f t="shared" si="7"/>
        <v>F0277-U0277-költségmegosztó 1</v>
      </c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15" x14ac:dyDescent="0.25">
      <c r="A202" s="1" t="s">
        <v>574</v>
      </c>
      <c r="B202" s="1" t="s">
        <v>575</v>
      </c>
      <c r="C202" s="1" t="str">
        <f t="shared" si="6"/>
        <v>F0277-U0277</v>
      </c>
      <c r="D202" s="1" t="s">
        <v>1119</v>
      </c>
      <c r="E202" s="1" t="s">
        <v>1123</v>
      </c>
      <c r="F202" s="21" t="s">
        <v>1237</v>
      </c>
      <c r="G202" s="11" t="str">
        <f t="shared" si="7"/>
        <v>F0277-U0277-költségmegosztó 2</v>
      </c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15" x14ac:dyDescent="0.25">
      <c r="A203" s="1" t="s">
        <v>574</v>
      </c>
      <c r="B203" s="1" t="s">
        <v>575</v>
      </c>
      <c r="C203" s="1" t="str">
        <f t="shared" si="6"/>
        <v>F0277-U0277</v>
      </c>
      <c r="D203" s="1" t="s">
        <v>1119</v>
      </c>
      <c r="E203" s="1" t="s">
        <v>1123</v>
      </c>
      <c r="F203" s="21" t="s">
        <v>1238</v>
      </c>
      <c r="G203" s="11" t="str">
        <f t="shared" si="7"/>
        <v>F0277-U0277-költségmegosztó 3</v>
      </c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5" x14ac:dyDescent="0.25">
      <c r="A204" s="1" t="s">
        <v>574</v>
      </c>
      <c r="B204" s="1" t="s">
        <v>575</v>
      </c>
      <c r="C204" s="1" t="str">
        <f t="shared" si="6"/>
        <v>F0277-U0277</v>
      </c>
      <c r="D204" s="1" t="s">
        <v>1119</v>
      </c>
      <c r="E204" s="1" t="s">
        <v>1123</v>
      </c>
      <c r="F204" s="21" t="s">
        <v>1239</v>
      </c>
      <c r="G204" s="11" t="str">
        <f t="shared" si="7"/>
        <v>F0277-U0277-költségmegosztó 4</v>
      </c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5" x14ac:dyDescent="0.25">
      <c r="A205" s="1" t="s">
        <v>574</v>
      </c>
      <c r="B205" s="1" t="s">
        <v>575</v>
      </c>
      <c r="C205" s="1" t="str">
        <f t="shared" si="6"/>
        <v>F0277-U0277</v>
      </c>
      <c r="D205" s="1" t="s">
        <v>1119</v>
      </c>
      <c r="E205" s="1" t="s">
        <v>1123</v>
      </c>
      <c r="F205" s="21" t="s">
        <v>1240</v>
      </c>
      <c r="G205" s="11" t="str">
        <f t="shared" si="7"/>
        <v>F0277-U0277-költségmegosztó 5</v>
      </c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15" x14ac:dyDescent="0.25">
      <c r="A206" s="1" t="s">
        <v>568</v>
      </c>
      <c r="B206" s="1" t="s">
        <v>569</v>
      </c>
      <c r="C206" s="1" t="str">
        <f t="shared" si="6"/>
        <v>F0274-U0274</v>
      </c>
      <c r="D206" s="1" t="s">
        <v>1119</v>
      </c>
      <c r="E206" s="1" t="s">
        <v>1123</v>
      </c>
      <c r="F206" s="21" t="s">
        <v>1236</v>
      </c>
      <c r="G206" s="11" t="str">
        <f t="shared" si="7"/>
        <v>F0274-U0274-költségmegosztó 1</v>
      </c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x14ac:dyDescent="0.25">
      <c r="A207" s="1" t="s">
        <v>568</v>
      </c>
      <c r="B207" s="1" t="s">
        <v>569</v>
      </c>
      <c r="C207" s="1" t="str">
        <f t="shared" si="6"/>
        <v>F0274-U0274</v>
      </c>
      <c r="D207" s="1" t="s">
        <v>1119</v>
      </c>
      <c r="E207" s="1" t="s">
        <v>1123</v>
      </c>
      <c r="F207" s="21" t="s">
        <v>1237</v>
      </c>
      <c r="G207" s="11" t="str">
        <f t="shared" si="7"/>
        <v>F0274-U0274-költségmegosztó 2</v>
      </c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15" x14ac:dyDescent="0.25">
      <c r="A208" s="1" t="s">
        <v>568</v>
      </c>
      <c r="B208" s="1" t="s">
        <v>569</v>
      </c>
      <c r="C208" s="1" t="str">
        <f t="shared" si="6"/>
        <v>F0274-U0274</v>
      </c>
      <c r="D208" s="1" t="s">
        <v>1119</v>
      </c>
      <c r="E208" s="1" t="s">
        <v>1123</v>
      </c>
      <c r="F208" s="21" t="s">
        <v>1238</v>
      </c>
      <c r="G208" s="11" t="str">
        <f t="shared" si="7"/>
        <v>F0274-U0274-költségmegosztó 3</v>
      </c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5" x14ac:dyDescent="0.25">
      <c r="A209" s="1" t="s">
        <v>568</v>
      </c>
      <c r="B209" s="1" t="s">
        <v>569</v>
      </c>
      <c r="C209" s="1" t="str">
        <f t="shared" si="6"/>
        <v>F0274-U0274</v>
      </c>
      <c r="D209" s="1" t="s">
        <v>1119</v>
      </c>
      <c r="E209" s="1" t="s">
        <v>1123</v>
      </c>
      <c r="F209" s="21" t="s">
        <v>1239</v>
      </c>
      <c r="G209" s="11" t="str">
        <f t="shared" si="7"/>
        <v>F0274-U0274-költségmegosztó 4</v>
      </c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15" x14ac:dyDescent="0.25">
      <c r="A210" s="1" t="s">
        <v>568</v>
      </c>
      <c r="B210" s="1" t="s">
        <v>569</v>
      </c>
      <c r="C210" s="1" t="str">
        <f t="shared" si="6"/>
        <v>F0274-U0274</v>
      </c>
      <c r="D210" s="1" t="s">
        <v>1119</v>
      </c>
      <c r="E210" s="1" t="s">
        <v>1123</v>
      </c>
      <c r="F210" s="21" t="s">
        <v>1240</v>
      </c>
      <c r="G210" s="11" t="str">
        <f t="shared" si="7"/>
        <v>F0274-U0274-költségmegosztó 5</v>
      </c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15" x14ac:dyDescent="0.25">
      <c r="A211" s="1" t="s">
        <v>576</v>
      </c>
      <c r="B211" s="1" t="s">
        <v>577</v>
      </c>
      <c r="C211" s="1" t="str">
        <f t="shared" si="6"/>
        <v>F0278-U0657</v>
      </c>
      <c r="D211" s="1" t="s">
        <v>1119</v>
      </c>
      <c r="E211" s="1" t="s">
        <v>1123</v>
      </c>
      <c r="F211" s="21" t="s">
        <v>1236</v>
      </c>
      <c r="G211" s="11" t="str">
        <f t="shared" si="7"/>
        <v>F0278-U0657-költségmegosztó 1</v>
      </c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15" x14ac:dyDescent="0.25">
      <c r="A212" s="1" t="s">
        <v>576</v>
      </c>
      <c r="B212" s="1" t="s">
        <v>577</v>
      </c>
      <c r="C212" s="1" t="str">
        <f t="shared" si="6"/>
        <v>F0278-U0657</v>
      </c>
      <c r="D212" s="1" t="s">
        <v>1119</v>
      </c>
      <c r="E212" s="1" t="s">
        <v>1123</v>
      </c>
      <c r="F212" s="21" t="s">
        <v>1237</v>
      </c>
      <c r="G212" s="11" t="str">
        <f t="shared" si="7"/>
        <v>F0278-U0657-költségmegosztó 2</v>
      </c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5" x14ac:dyDescent="0.25">
      <c r="A213" s="1" t="s">
        <v>576</v>
      </c>
      <c r="B213" s="1" t="s">
        <v>577</v>
      </c>
      <c r="C213" s="1" t="str">
        <f t="shared" si="6"/>
        <v>F0278-U0657</v>
      </c>
      <c r="D213" s="1" t="s">
        <v>1119</v>
      </c>
      <c r="E213" s="1" t="s">
        <v>1123</v>
      </c>
      <c r="F213" s="21" t="s">
        <v>1238</v>
      </c>
      <c r="G213" s="11" t="str">
        <f t="shared" si="7"/>
        <v>F0278-U0657-költségmegosztó 3</v>
      </c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15" x14ac:dyDescent="0.25">
      <c r="A214" s="1" t="s">
        <v>576</v>
      </c>
      <c r="B214" s="1" t="s">
        <v>577</v>
      </c>
      <c r="C214" s="1" t="str">
        <f t="shared" si="6"/>
        <v>F0278-U0657</v>
      </c>
      <c r="D214" s="1" t="s">
        <v>1119</v>
      </c>
      <c r="E214" s="1" t="s">
        <v>1123</v>
      </c>
      <c r="F214" s="21" t="s">
        <v>1239</v>
      </c>
      <c r="G214" s="11" t="str">
        <f t="shared" si="7"/>
        <v>F0278-U0657-költségmegosztó 4</v>
      </c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5" x14ac:dyDescent="0.25">
      <c r="A215" s="1" t="s">
        <v>576</v>
      </c>
      <c r="B215" s="1" t="s">
        <v>577</v>
      </c>
      <c r="C215" s="1" t="str">
        <f t="shared" si="6"/>
        <v>F0278-U0657</v>
      </c>
      <c r="D215" s="1" t="s">
        <v>1119</v>
      </c>
      <c r="E215" s="1" t="s">
        <v>1123</v>
      </c>
      <c r="F215" s="21" t="s">
        <v>1240</v>
      </c>
      <c r="G215" s="11" t="str">
        <f t="shared" si="7"/>
        <v>F0278-U0657-költségmegosztó 5</v>
      </c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5" x14ac:dyDescent="0.25">
      <c r="A216" s="1" t="s">
        <v>578</v>
      </c>
      <c r="B216" s="1" t="s">
        <v>579</v>
      </c>
      <c r="C216" s="1" t="str">
        <f t="shared" si="6"/>
        <v>F0279-U0730</v>
      </c>
      <c r="D216" s="1" t="s">
        <v>1119</v>
      </c>
      <c r="E216" s="1" t="s">
        <v>1123</v>
      </c>
      <c r="F216" s="21" t="s">
        <v>1236</v>
      </c>
      <c r="G216" s="11" t="str">
        <f t="shared" si="7"/>
        <v>F0279-U0730-költségmegosztó 1</v>
      </c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x14ac:dyDescent="0.25">
      <c r="A217" s="1" t="s">
        <v>578</v>
      </c>
      <c r="B217" s="1" t="s">
        <v>579</v>
      </c>
      <c r="C217" s="1" t="str">
        <f t="shared" si="6"/>
        <v>F0279-U0730</v>
      </c>
      <c r="D217" s="1" t="s">
        <v>1119</v>
      </c>
      <c r="E217" s="1" t="s">
        <v>1123</v>
      </c>
      <c r="F217" s="21" t="s">
        <v>1237</v>
      </c>
      <c r="G217" s="11" t="str">
        <f t="shared" si="7"/>
        <v>F0279-U0730-költségmegosztó 2</v>
      </c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15" x14ac:dyDescent="0.25">
      <c r="A218" s="1" t="s">
        <v>578</v>
      </c>
      <c r="B218" s="1" t="s">
        <v>579</v>
      </c>
      <c r="C218" s="1" t="str">
        <f t="shared" si="6"/>
        <v>F0279-U0730</v>
      </c>
      <c r="D218" s="1" t="s">
        <v>1119</v>
      </c>
      <c r="E218" s="1" t="s">
        <v>1123</v>
      </c>
      <c r="F218" s="21" t="s">
        <v>1238</v>
      </c>
      <c r="G218" s="11" t="str">
        <f t="shared" si="7"/>
        <v>F0279-U0730-költségmegosztó 3</v>
      </c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x14ac:dyDescent="0.25">
      <c r="A219" s="1" t="s">
        <v>578</v>
      </c>
      <c r="B219" s="1" t="s">
        <v>579</v>
      </c>
      <c r="C219" s="1" t="str">
        <f t="shared" si="6"/>
        <v>F0279-U0730</v>
      </c>
      <c r="D219" s="1" t="s">
        <v>1119</v>
      </c>
      <c r="E219" s="1" t="s">
        <v>1123</v>
      </c>
      <c r="F219" s="21" t="s">
        <v>1239</v>
      </c>
      <c r="G219" s="11" t="str">
        <f t="shared" si="7"/>
        <v>F0279-U0730-költségmegosztó 4</v>
      </c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5" x14ac:dyDescent="0.25">
      <c r="A220" s="1" t="s">
        <v>578</v>
      </c>
      <c r="B220" s="1" t="s">
        <v>579</v>
      </c>
      <c r="C220" s="1" t="str">
        <f t="shared" si="6"/>
        <v>F0279-U0730</v>
      </c>
      <c r="D220" s="1" t="s">
        <v>1119</v>
      </c>
      <c r="E220" s="1" t="s">
        <v>1123</v>
      </c>
      <c r="F220" s="21" t="s">
        <v>1240</v>
      </c>
      <c r="G220" s="11" t="str">
        <f t="shared" si="7"/>
        <v>F0279-U0730-költségmegosztó 5</v>
      </c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5" x14ac:dyDescent="0.25">
      <c r="A221" s="1" t="s">
        <v>580</v>
      </c>
      <c r="B221" s="1" t="s">
        <v>581</v>
      </c>
      <c r="C221" s="1" t="str">
        <f t="shared" si="6"/>
        <v>F0280-U0280</v>
      </c>
      <c r="D221" s="1" t="s">
        <v>1119</v>
      </c>
      <c r="E221" s="1" t="s">
        <v>1123</v>
      </c>
      <c r="F221" s="21" t="s">
        <v>1236</v>
      </c>
      <c r="G221" s="11" t="str">
        <f t="shared" si="7"/>
        <v>F0280-U0280-költségmegosztó 1</v>
      </c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15" x14ac:dyDescent="0.25">
      <c r="A222" s="1" t="s">
        <v>580</v>
      </c>
      <c r="B222" s="1" t="s">
        <v>581</v>
      </c>
      <c r="C222" s="1" t="str">
        <f t="shared" si="6"/>
        <v>F0280-U0280</v>
      </c>
      <c r="D222" s="1" t="s">
        <v>1119</v>
      </c>
      <c r="E222" s="1" t="s">
        <v>1123</v>
      </c>
      <c r="F222" s="21" t="s">
        <v>1237</v>
      </c>
      <c r="G222" s="11" t="str">
        <f t="shared" si="7"/>
        <v>F0280-U0280-költségmegosztó 2</v>
      </c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5" x14ac:dyDescent="0.25">
      <c r="A223" s="1" t="s">
        <v>580</v>
      </c>
      <c r="B223" s="1" t="s">
        <v>581</v>
      </c>
      <c r="C223" s="1" t="str">
        <f t="shared" si="6"/>
        <v>F0280-U0280</v>
      </c>
      <c r="D223" s="1" t="s">
        <v>1119</v>
      </c>
      <c r="E223" s="1" t="s">
        <v>1123</v>
      </c>
      <c r="F223" s="21" t="s">
        <v>1238</v>
      </c>
      <c r="G223" s="11" t="str">
        <f t="shared" si="7"/>
        <v>F0280-U0280-költségmegosztó 3</v>
      </c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15" x14ac:dyDescent="0.25">
      <c r="A224" s="1" t="s">
        <v>580</v>
      </c>
      <c r="B224" s="1" t="s">
        <v>581</v>
      </c>
      <c r="C224" s="1" t="str">
        <f t="shared" si="6"/>
        <v>F0280-U0280</v>
      </c>
      <c r="D224" s="1" t="s">
        <v>1119</v>
      </c>
      <c r="E224" s="1" t="s">
        <v>1123</v>
      </c>
      <c r="F224" s="21" t="s">
        <v>1239</v>
      </c>
      <c r="G224" s="11" t="str">
        <f t="shared" si="7"/>
        <v>F0280-U0280-költségmegosztó 4</v>
      </c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15" x14ac:dyDescent="0.25">
      <c r="A225" s="1" t="s">
        <v>580</v>
      </c>
      <c r="B225" s="1" t="s">
        <v>581</v>
      </c>
      <c r="C225" s="1" t="str">
        <f t="shared" si="6"/>
        <v>F0280-U0280</v>
      </c>
      <c r="D225" s="1" t="s">
        <v>1119</v>
      </c>
      <c r="E225" s="1" t="s">
        <v>1123</v>
      </c>
      <c r="F225" s="21" t="s">
        <v>1240</v>
      </c>
      <c r="G225" s="11" t="str">
        <f t="shared" si="7"/>
        <v>F0280-U0280-költségmegosztó 5</v>
      </c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15" x14ac:dyDescent="0.25">
      <c r="A226" s="1" t="s">
        <v>582</v>
      </c>
      <c r="B226" s="1" t="s">
        <v>583</v>
      </c>
      <c r="C226" s="1" t="str">
        <f t="shared" si="6"/>
        <v>F0281-U0941</v>
      </c>
      <c r="D226" s="1" t="s">
        <v>1119</v>
      </c>
      <c r="E226" s="1" t="s">
        <v>1123</v>
      </c>
      <c r="F226" s="21" t="s">
        <v>1236</v>
      </c>
      <c r="G226" s="11" t="str">
        <f t="shared" si="7"/>
        <v>F0281-U0941-költségmegosztó 1</v>
      </c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x14ac:dyDescent="0.25">
      <c r="A227" s="1" t="s">
        <v>582</v>
      </c>
      <c r="B227" s="1" t="s">
        <v>583</v>
      </c>
      <c r="C227" s="1" t="str">
        <f t="shared" si="6"/>
        <v>F0281-U0941</v>
      </c>
      <c r="D227" s="1" t="s">
        <v>1119</v>
      </c>
      <c r="E227" s="1" t="s">
        <v>1123</v>
      </c>
      <c r="F227" s="21" t="s">
        <v>1237</v>
      </c>
      <c r="G227" s="11" t="str">
        <f t="shared" si="7"/>
        <v>F0281-U0941-költségmegosztó 2</v>
      </c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15" x14ac:dyDescent="0.25">
      <c r="A228" s="1" t="s">
        <v>582</v>
      </c>
      <c r="B228" s="1" t="s">
        <v>583</v>
      </c>
      <c r="C228" s="1" t="str">
        <f t="shared" si="6"/>
        <v>F0281-U0941</v>
      </c>
      <c r="D228" s="1" t="s">
        <v>1119</v>
      </c>
      <c r="E228" s="1" t="s">
        <v>1123</v>
      </c>
      <c r="F228" s="21" t="s">
        <v>1238</v>
      </c>
      <c r="G228" s="11" t="str">
        <f t="shared" si="7"/>
        <v>F0281-U0941-költségmegosztó 3</v>
      </c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15" x14ac:dyDescent="0.25">
      <c r="A229" s="1" t="s">
        <v>582</v>
      </c>
      <c r="B229" s="1" t="s">
        <v>583</v>
      </c>
      <c r="C229" s="1" t="str">
        <f t="shared" si="6"/>
        <v>F0281-U0941</v>
      </c>
      <c r="D229" s="1" t="s">
        <v>1119</v>
      </c>
      <c r="E229" s="1" t="s">
        <v>1123</v>
      </c>
      <c r="F229" s="21" t="s">
        <v>1239</v>
      </c>
      <c r="G229" s="11" t="str">
        <f t="shared" si="7"/>
        <v>F0281-U0941-költségmegosztó 4</v>
      </c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5" x14ac:dyDescent="0.25">
      <c r="A230" s="1" t="s">
        <v>582</v>
      </c>
      <c r="B230" s="1" t="s">
        <v>583</v>
      </c>
      <c r="C230" s="1" t="str">
        <f t="shared" si="6"/>
        <v>F0281-U0941</v>
      </c>
      <c r="D230" s="1" t="s">
        <v>1119</v>
      </c>
      <c r="E230" s="1" t="s">
        <v>1123</v>
      </c>
      <c r="F230" s="21" t="s">
        <v>1240</v>
      </c>
      <c r="G230" s="11" t="str">
        <f t="shared" si="7"/>
        <v>F0281-U0941-költségmegosztó 5</v>
      </c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15" x14ac:dyDescent="0.25">
      <c r="A231" s="1" t="s">
        <v>584</v>
      </c>
      <c r="B231" s="1" t="s">
        <v>585</v>
      </c>
      <c r="C231" s="1" t="str">
        <f t="shared" si="6"/>
        <v>F0283-U0283</v>
      </c>
      <c r="D231" s="1" t="s">
        <v>1119</v>
      </c>
      <c r="E231" s="1" t="s">
        <v>1123</v>
      </c>
      <c r="F231" s="21" t="s">
        <v>1236</v>
      </c>
      <c r="G231" s="11" t="str">
        <f t="shared" si="7"/>
        <v>F0283-U0283-költségmegosztó 1</v>
      </c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5" x14ac:dyDescent="0.25">
      <c r="A232" s="1" t="s">
        <v>584</v>
      </c>
      <c r="B232" s="1" t="s">
        <v>585</v>
      </c>
      <c r="C232" s="1" t="str">
        <f t="shared" si="6"/>
        <v>F0283-U0283</v>
      </c>
      <c r="D232" s="1" t="s">
        <v>1119</v>
      </c>
      <c r="E232" s="1" t="s">
        <v>1123</v>
      </c>
      <c r="F232" s="21" t="s">
        <v>1237</v>
      </c>
      <c r="G232" s="11" t="str">
        <f t="shared" si="7"/>
        <v>F0283-U0283-költségmegosztó 2</v>
      </c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5" x14ac:dyDescent="0.25">
      <c r="A233" s="1" t="s">
        <v>584</v>
      </c>
      <c r="B233" s="1" t="s">
        <v>585</v>
      </c>
      <c r="C233" s="1" t="str">
        <f t="shared" si="6"/>
        <v>F0283-U0283</v>
      </c>
      <c r="D233" s="1" t="s">
        <v>1119</v>
      </c>
      <c r="E233" s="1" t="s">
        <v>1123</v>
      </c>
      <c r="F233" s="21" t="s">
        <v>1238</v>
      </c>
      <c r="G233" s="11" t="str">
        <f t="shared" si="7"/>
        <v>F0283-U0283-költségmegosztó 3</v>
      </c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5" x14ac:dyDescent="0.25">
      <c r="A234" s="1" t="s">
        <v>584</v>
      </c>
      <c r="B234" s="1" t="s">
        <v>585</v>
      </c>
      <c r="C234" s="1" t="str">
        <f t="shared" si="6"/>
        <v>F0283-U0283</v>
      </c>
      <c r="D234" s="1" t="s">
        <v>1119</v>
      </c>
      <c r="E234" s="1" t="s">
        <v>1123</v>
      </c>
      <c r="F234" s="21" t="s">
        <v>1239</v>
      </c>
      <c r="G234" s="11" t="str">
        <f t="shared" si="7"/>
        <v>F0283-U0283-költségmegosztó 4</v>
      </c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5" x14ac:dyDescent="0.25">
      <c r="A235" s="1" t="s">
        <v>584</v>
      </c>
      <c r="B235" s="1" t="s">
        <v>585</v>
      </c>
      <c r="C235" s="1" t="str">
        <f t="shared" si="6"/>
        <v>F0283-U0283</v>
      </c>
      <c r="D235" s="1" t="s">
        <v>1119</v>
      </c>
      <c r="E235" s="1" t="s">
        <v>1123</v>
      </c>
      <c r="F235" s="21" t="s">
        <v>1240</v>
      </c>
      <c r="G235" s="11" t="str">
        <f t="shared" si="7"/>
        <v>F0283-U0283-költségmegosztó 5</v>
      </c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5" x14ac:dyDescent="0.25">
      <c r="A236" s="1" t="s">
        <v>586</v>
      </c>
      <c r="B236" s="1" t="s">
        <v>587</v>
      </c>
      <c r="C236" s="1" t="str">
        <f t="shared" si="6"/>
        <v>F0284-U0940</v>
      </c>
      <c r="D236" s="1" t="s">
        <v>1119</v>
      </c>
      <c r="E236" s="1" t="s">
        <v>1123</v>
      </c>
      <c r="F236" s="21" t="s">
        <v>1236</v>
      </c>
      <c r="G236" s="11" t="str">
        <f t="shared" si="7"/>
        <v>F0284-U0940-költségmegosztó 1</v>
      </c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x14ac:dyDescent="0.25">
      <c r="A237" s="1" t="s">
        <v>586</v>
      </c>
      <c r="B237" s="1" t="s">
        <v>587</v>
      </c>
      <c r="C237" s="1" t="str">
        <f t="shared" si="6"/>
        <v>F0284-U0940</v>
      </c>
      <c r="D237" s="1" t="s">
        <v>1119</v>
      </c>
      <c r="E237" s="1" t="s">
        <v>1123</v>
      </c>
      <c r="F237" s="21" t="s">
        <v>1237</v>
      </c>
      <c r="G237" s="11" t="str">
        <f t="shared" si="7"/>
        <v>F0284-U0940-költségmegosztó 2</v>
      </c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5" x14ac:dyDescent="0.25">
      <c r="A238" s="1" t="s">
        <v>586</v>
      </c>
      <c r="B238" s="1" t="s">
        <v>587</v>
      </c>
      <c r="C238" s="1" t="str">
        <f t="shared" si="6"/>
        <v>F0284-U0940</v>
      </c>
      <c r="D238" s="1" t="s">
        <v>1119</v>
      </c>
      <c r="E238" s="1" t="s">
        <v>1123</v>
      </c>
      <c r="F238" s="21" t="s">
        <v>1238</v>
      </c>
      <c r="G238" s="11" t="str">
        <f t="shared" si="7"/>
        <v>F0284-U0940-költségmegosztó 3</v>
      </c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x14ac:dyDescent="0.25">
      <c r="A239" s="1" t="s">
        <v>586</v>
      </c>
      <c r="B239" s="1" t="s">
        <v>587</v>
      </c>
      <c r="C239" s="1" t="str">
        <f t="shared" si="6"/>
        <v>F0284-U0940</v>
      </c>
      <c r="D239" s="1" t="s">
        <v>1119</v>
      </c>
      <c r="E239" s="1" t="s">
        <v>1123</v>
      </c>
      <c r="F239" s="21" t="s">
        <v>1239</v>
      </c>
      <c r="G239" s="11" t="str">
        <f t="shared" si="7"/>
        <v>F0284-U0940-költségmegosztó 4</v>
      </c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15" x14ac:dyDescent="0.25">
      <c r="A240" s="1" t="s">
        <v>586</v>
      </c>
      <c r="B240" s="1" t="s">
        <v>587</v>
      </c>
      <c r="C240" s="1" t="str">
        <f t="shared" si="6"/>
        <v>F0284-U0940</v>
      </c>
      <c r="D240" s="1" t="s">
        <v>1119</v>
      </c>
      <c r="E240" s="1" t="s">
        <v>1123</v>
      </c>
      <c r="F240" s="21" t="s">
        <v>1240</v>
      </c>
      <c r="G240" s="11" t="str">
        <f t="shared" si="7"/>
        <v>F0284-U0940-költségmegosztó 5</v>
      </c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5" x14ac:dyDescent="0.25">
      <c r="A241" s="1" t="s">
        <v>588</v>
      </c>
      <c r="B241" s="1" t="s">
        <v>589</v>
      </c>
      <c r="C241" s="1" t="str">
        <f t="shared" si="6"/>
        <v>F0285-U0692</v>
      </c>
      <c r="D241" s="1" t="s">
        <v>1119</v>
      </c>
      <c r="E241" s="1" t="s">
        <v>1123</v>
      </c>
      <c r="F241" s="21" t="s">
        <v>1236</v>
      </c>
      <c r="G241" s="11" t="str">
        <f t="shared" si="7"/>
        <v>F0285-U0692-költségmegosztó 1</v>
      </c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5" x14ac:dyDescent="0.25">
      <c r="A242" s="1" t="s">
        <v>588</v>
      </c>
      <c r="B242" s="1" t="s">
        <v>589</v>
      </c>
      <c r="C242" s="1" t="str">
        <f t="shared" si="6"/>
        <v>F0285-U0692</v>
      </c>
      <c r="D242" s="1" t="s">
        <v>1119</v>
      </c>
      <c r="E242" s="1" t="s">
        <v>1123</v>
      </c>
      <c r="F242" s="21" t="s">
        <v>1237</v>
      </c>
      <c r="G242" s="11" t="str">
        <f t="shared" si="7"/>
        <v>F0285-U0692-költségmegosztó 2</v>
      </c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5" x14ac:dyDescent="0.25">
      <c r="A243" s="1" t="s">
        <v>588</v>
      </c>
      <c r="B243" s="1" t="s">
        <v>589</v>
      </c>
      <c r="C243" s="1" t="str">
        <f t="shared" si="6"/>
        <v>F0285-U0692</v>
      </c>
      <c r="D243" s="1" t="s">
        <v>1119</v>
      </c>
      <c r="E243" s="1" t="s">
        <v>1123</v>
      </c>
      <c r="F243" s="21" t="s">
        <v>1238</v>
      </c>
      <c r="G243" s="11" t="str">
        <f t="shared" si="7"/>
        <v>F0285-U0692-költségmegosztó 3</v>
      </c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5" x14ac:dyDescent="0.25">
      <c r="A244" s="1" t="s">
        <v>588</v>
      </c>
      <c r="B244" s="1" t="s">
        <v>589</v>
      </c>
      <c r="C244" s="1" t="str">
        <f t="shared" si="6"/>
        <v>F0285-U0692</v>
      </c>
      <c r="D244" s="1" t="s">
        <v>1119</v>
      </c>
      <c r="E244" s="1" t="s">
        <v>1123</v>
      </c>
      <c r="F244" s="21" t="s">
        <v>1239</v>
      </c>
      <c r="G244" s="11" t="str">
        <f t="shared" si="7"/>
        <v>F0285-U0692-költségmegosztó 4</v>
      </c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5" x14ac:dyDescent="0.25">
      <c r="A245" s="1" t="s">
        <v>588</v>
      </c>
      <c r="B245" s="1" t="s">
        <v>589</v>
      </c>
      <c r="C245" s="1" t="str">
        <f t="shared" si="6"/>
        <v>F0285-U0692</v>
      </c>
      <c r="D245" s="1" t="s">
        <v>1119</v>
      </c>
      <c r="E245" s="1" t="s">
        <v>1123</v>
      </c>
      <c r="F245" s="21" t="s">
        <v>1240</v>
      </c>
      <c r="G245" s="11" t="str">
        <f t="shared" si="7"/>
        <v>F0285-U0692-költségmegosztó 5</v>
      </c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5" x14ac:dyDescent="0.25">
      <c r="A246" s="1" t="s">
        <v>590</v>
      </c>
      <c r="B246" s="1" t="s">
        <v>591</v>
      </c>
      <c r="C246" s="1" t="str">
        <f t="shared" si="6"/>
        <v>F0286-U0875</v>
      </c>
      <c r="D246" s="1" t="s">
        <v>1119</v>
      </c>
      <c r="E246" s="1" t="s">
        <v>1123</v>
      </c>
      <c r="F246" s="21" t="s">
        <v>1236</v>
      </c>
      <c r="G246" s="11" t="str">
        <f t="shared" si="7"/>
        <v>F0286-U0875-költségmegosztó 1</v>
      </c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5" x14ac:dyDescent="0.25">
      <c r="A247" s="1" t="s">
        <v>590</v>
      </c>
      <c r="B247" s="1" t="s">
        <v>591</v>
      </c>
      <c r="C247" s="1" t="str">
        <f t="shared" si="6"/>
        <v>F0286-U0875</v>
      </c>
      <c r="D247" s="1" t="s">
        <v>1119</v>
      </c>
      <c r="E247" s="1" t="s">
        <v>1123</v>
      </c>
      <c r="F247" s="21" t="s">
        <v>1237</v>
      </c>
      <c r="G247" s="11" t="str">
        <f t="shared" si="7"/>
        <v>F0286-U0875-költségmegosztó 2</v>
      </c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5" x14ac:dyDescent="0.25">
      <c r="A248" s="1" t="s">
        <v>590</v>
      </c>
      <c r="B248" s="1" t="s">
        <v>591</v>
      </c>
      <c r="C248" s="1" t="str">
        <f t="shared" si="6"/>
        <v>F0286-U0875</v>
      </c>
      <c r="D248" s="1" t="s">
        <v>1119</v>
      </c>
      <c r="E248" s="1" t="s">
        <v>1123</v>
      </c>
      <c r="F248" s="21" t="s">
        <v>1238</v>
      </c>
      <c r="G248" s="11" t="str">
        <f t="shared" si="7"/>
        <v>F0286-U0875-költségmegosztó 3</v>
      </c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5" x14ac:dyDescent="0.25">
      <c r="A249" s="1" t="s">
        <v>590</v>
      </c>
      <c r="B249" s="1" t="s">
        <v>591</v>
      </c>
      <c r="C249" s="1" t="str">
        <f t="shared" si="6"/>
        <v>F0286-U0875</v>
      </c>
      <c r="D249" s="1" t="s">
        <v>1119</v>
      </c>
      <c r="E249" s="1" t="s">
        <v>1123</v>
      </c>
      <c r="F249" s="21" t="s">
        <v>1239</v>
      </c>
      <c r="G249" s="11" t="str">
        <f t="shared" si="7"/>
        <v>F0286-U0875-költségmegosztó 4</v>
      </c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5" x14ac:dyDescent="0.25">
      <c r="A250" s="1" t="s">
        <v>590</v>
      </c>
      <c r="B250" s="1" t="s">
        <v>591</v>
      </c>
      <c r="C250" s="1" t="str">
        <f t="shared" si="6"/>
        <v>F0286-U0875</v>
      </c>
      <c r="D250" s="1" t="s">
        <v>1119</v>
      </c>
      <c r="E250" s="1" t="s">
        <v>1123</v>
      </c>
      <c r="F250" s="21" t="s">
        <v>1240</v>
      </c>
      <c r="G250" s="11" t="str">
        <f t="shared" si="7"/>
        <v>F0286-U0875-költségmegosztó 5</v>
      </c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5" x14ac:dyDescent="0.25">
      <c r="A251" s="1" t="s">
        <v>592</v>
      </c>
      <c r="B251" s="1" t="s">
        <v>593</v>
      </c>
      <c r="C251" s="1" t="str">
        <f t="shared" si="6"/>
        <v>F0287-U0287</v>
      </c>
      <c r="D251" s="1" t="s">
        <v>1119</v>
      </c>
      <c r="E251" s="1" t="s">
        <v>1123</v>
      </c>
      <c r="F251" s="21" t="s">
        <v>1236</v>
      </c>
      <c r="G251" s="11" t="str">
        <f t="shared" si="7"/>
        <v>F0287-U0287-költségmegosztó 1</v>
      </c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5" x14ac:dyDescent="0.25">
      <c r="A252" s="1" t="s">
        <v>592</v>
      </c>
      <c r="B252" s="1" t="s">
        <v>593</v>
      </c>
      <c r="C252" s="1" t="str">
        <f t="shared" si="6"/>
        <v>F0287-U0287</v>
      </c>
      <c r="D252" s="1" t="s">
        <v>1119</v>
      </c>
      <c r="E252" s="1" t="s">
        <v>1123</v>
      </c>
      <c r="F252" s="21" t="s">
        <v>1237</v>
      </c>
      <c r="G252" s="11" t="str">
        <f t="shared" si="7"/>
        <v>F0287-U0287-költségmegosztó 2</v>
      </c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5" x14ac:dyDescent="0.25">
      <c r="A253" s="1" t="s">
        <v>592</v>
      </c>
      <c r="B253" s="1" t="s">
        <v>593</v>
      </c>
      <c r="C253" s="1" t="str">
        <f t="shared" si="6"/>
        <v>F0287-U0287</v>
      </c>
      <c r="D253" s="1" t="s">
        <v>1119</v>
      </c>
      <c r="E253" s="1" t="s">
        <v>1123</v>
      </c>
      <c r="F253" s="21" t="s">
        <v>1238</v>
      </c>
      <c r="G253" s="11" t="str">
        <f t="shared" si="7"/>
        <v>F0287-U0287-költségmegosztó 3</v>
      </c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5" x14ac:dyDescent="0.25">
      <c r="A254" s="1" t="s">
        <v>592</v>
      </c>
      <c r="B254" s="1" t="s">
        <v>593</v>
      </c>
      <c r="C254" s="1" t="str">
        <f t="shared" si="6"/>
        <v>F0287-U0287</v>
      </c>
      <c r="D254" s="1" t="s">
        <v>1119</v>
      </c>
      <c r="E254" s="1" t="s">
        <v>1123</v>
      </c>
      <c r="F254" s="21" t="s">
        <v>1239</v>
      </c>
      <c r="G254" s="11" t="str">
        <f t="shared" si="7"/>
        <v>F0287-U0287-költségmegosztó 4</v>
      </c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5" x14ac:dyDescent="0.25">
      <c r="A255" s="1" t="s">
        <v>592</v>
      </c>
      <c r="B255" s="1" t="s">
        <v>593</v>
      </c>
      <c r="C255" s="1" t="str">
        <f t="shared" si="6"/>
        <v>F0287-U0287</v>
      </c>
      <c r="D255" s="1" t="s">
        <v>1119</v>
      </c>
      <c r="E255" s="1" t="s">
        <v>1123</v>
      </c>
      <c r="F255" s="21" t="s">
        <v>1240</v>
      </c>
      <c r="G255" s="11" t="str">
        <f t="shared" si="7"/>
        <v>F0287-U0287-költségmegosztó 5</v>
      </c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15" x14ac:dyDescent="0.25">
      <c r="A256" s="1" t="s">
        <v>594</v>
      </c>
      <c r="B256" s="1" t="s">
        <v>595</v>
      </c>
      <c r="C256" s="1" t="str">
        <f t="shared" si="6"/>
        <v>F0288-U0953</v>
      </c>
      <c r="D256" s="1" t="s">
        <v>1119</v>
      </c>
      <c r="E256" s="1" t="s">
        <v>1123</v>
      </c>
      <c r="F256" s="21" t="s">
        <v>1236</v>
      </c>
      <c r="G256" s="11" t="str">
        <f t="shared" si="7"/>
        <v>F0288-U0953-költségmegosztó 1</v>
      </c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15" x14ac:dyDescent="0.25">
      <c r="A257" s="1" t="s">
        <v>594</v>
      </c>
      <c r="B257" s="1" t="s">
        <v>595</v>
      </c>
      <c r="C257" s="1" t="str">
        <f t="shared" si="6"/>
        <v>F0288-U0953</v>
      </c>
      <c r="D257" s="1" t="s">
        <v>1119</v>
      </c>
      <c r="E257" s="1" t="s">
        <v>1123</v>
      </c>
      <c r="F257" s="21" t="s">
        <v>1237</v>
      </c>
      <c r="G257" s="11" t="str">
        <f t="shared" si="7"/>
        <v>F0288-U0953-költségmegosztó 2</v>
      </c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15" x14ac:dyDescent="0.25">
      <c r="A258" s="1" t="s">
        <v>594</v>
      </c>
      <c r="B258" s="1" t="s">
        <v>595</v>
      </c>
      <c r="C258" s="1" t="str">
        <f t="shared" si="6"/>
        <v>F0288-U0953</v>
      </c>
      <c r="D258" s="1" t="s">
        <v>1119</v>
      </c>
      <c r="E258" s="1" t="s">
        <v>1123</v>
      </c>
      <c r="F258" s="21" t="s">
        <v>1238</v>
      </c>
      <c r="G258" s="11" t="str">
        <f t="shared" si="7"/>
        <v>F0288-U0953-költségmegosztó 3</v>
      </c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15" x14ac:dyDescent="0.25">
      <c r="A259" s="1" t="s">
        <v>594</v>
      </c>
      <c r="B259" s="1" t="s">
        <v>595</v>
      </c>
      <c r="C259" s="1" t="str">
        <f t="shared" ref="C259:C322" si="8">CONCATENATE(A259,"-",B259)</f>
        <v>F0288-U0953</v>
      </c>
      <c r="D259" s="1" t="s">
        <v>1119</v>
      </c>
      <c r="E259" s="1" t="s">
        <v>1123</v>
      </c>
      <c r="F259" s="21" t="s">
        <v>1239</v>
      </c>
      <c r="G259" s="11" t="str">
        <f t="shared" ref="G259:G322" si="9">CONCATENATE(C259,"-",F259)</f>
        <v>F0288-U0953-költségmegosztó 4</v>
      </c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15" x14ac:dyDescent="0.25">
      <c r="A260" s="1" t="s">
        <v>594</v>
      </c>
      <c r="B260" s="1" t="s">
        <v>595</v>
      </c>
      <c r="C260" s="1" t="str">
        <f t="shared" si="8"/>
        <v>F0288-U0953</v>
      </c>
      <c r="D260" s="1" t="s">
        <v>1119</v>
      </c>
      <c r="E260" s="1" t="s">
        <v>1123</v>
      </c>
      <c r="F260" s="21" t="s">
        <v>1240</v>
      </c>
      <c r="G260" s="11" t="str">
        <f t="shared" si="9"/>
        <v>F0288-U0953-költségmegosztó 5</v>
      </c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15" x14ac:dyDescent="0.25">
      <c r="A261" s="1" t="s">
        <v>596</v>
      </c>
      <c r="B261" s="1" t="s">
        <v>597</v>
      </c>
      <c r="C261" s="1" t="str">
        <f t="shared" si="8"/>
        <v>F0289-U0289</v>
      </c>
      <c r="D261" s="1" t="s">
        <v>1119</v>
      </c>
      <c r="E261" s="1" t="s">
        <v>1123</v>
      </c>
      <c r="F261" s="21" t="s">
        <v>1236</v>
      </c>
      <c r="G261" s="11" t="str">
        <f t="shared" si="9"/>
        <v>F0289-U0289-költségmegosztó 1</v>
      </c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15" x14ac:dyDescent="0.25">
      <c r="A262" s="1" t="s">
        <v>596</v>
      </c>
      <c r="B262" s="1" t="s">
        <v>597</v>
      </c>
      <c r="C262" s="1" t="str">
        <f t="shared" si="8"/>
        <v>F0289-U0289</v>
      </c>
      <c r="D262" s="1" t="s">
        <v>1119</v>
      </c>
      <c r="E262" s="1" t="s">
        <v>1123</v>
      </c>
      <c r="F262" s="21" t="s">
        <v>1237</v>
      </c>
      <c r="G262" s="11" t="str">
        <f t="shared" si="9"/>
        <v>F0289-U0289-költségmegosztó 2</v>
      </c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15" x14ac:dyDescent="0.25">
      <c r="A263" s="1" t="s">
        <v>596</v>
      </c>
      <c r="B263" s="1" t="s">
        <v>597</v>
      </c>
      <c r="C263" s="1" t="str">
        <f t="shared" si="8"/>
        <v>F0289-U0289</v>
      </c>
      <c r="D263" s="1" t="s">
        <v>1119</v>
      </c>
      <c r="E263" s="1" t="s">
        <v>1123</v>
      </c>
      <c r="F263" s="21" t="s">
        <v>1238</v>
      </c>
      <c r="G263" s="11" t="str">
        <f t="shared" si="9"/>
        <v>F0289-U0289-költségmegosztó 3</v>
      </c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15" x14ac:dyDescent="0.25">
      <c r="A264" s="1" t="s">
        <v>596</v>
      </c>
      <c r="B264" s="1" t="s">
        <v>597</v>
      </c>
      <c r="C264" s="1" t="str">
        <f t="shared" si="8"/>
        <v>F0289-U0289</v>
      </c>
      <c r="D264" s="1" t="s">
        <v>1119</v>
      </c>
      <c r="E264" s="1" t="s">
        <v>1123</v>
      </c>
      <c r="F264" s="21" t="s">
        <v>1239</v>
      </c>
      <c r="G264" s="11" t="str">
        <f t="shared" si="9"/>
        <v>F0289-U0289-költségmegosztó 4</v>
      </c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5" x14ac:dyDescent="0.25">
      <c r="A265" s="1" t="s">
        <v>596</v>
      </c>
      <c r="B265" s="1" t="s">
        <v>597</v>
      </c>
      <c r="C265" s="1" t="str">
        <f t="shared" si="8"/>
        <v>F0289-U0289</v>
      </c>
      <c r="D265" s="1" t="s">
        <v>1119</v>
      </c>
      <c r="E265" s="1" t="s">
        <v>1123</v>
      </c>
      <c r="F265" s="21" t="s">
        <v>1240</v>
      </c>
      <c r="G265" s="11" t="str">
        <f t="shared" si="9"/>
        <v>F0289-U0289-költségmegosztó 5</v>
      </c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15" x14ac:dyDescent="0.25">
      <c r="A266" s="1" t="s">
        <v>598</v>
      </c>
      <c r="B266" s="1" t="s">
        <v>599</v>
      </c>
      <c r="C266" s="1" t="str">
        <f t="shared" si="8"/>
        <v>F0290-U0290</v>
      </c>
      <c r="D266" s="1" t="s">
        <v>1119</v>
      </c>
      <c r="E266" s="1" t="s">
        <v>1123</v>
      </c>
      <c r="F266" s="21" t="s">
        <v>1236</v>
      </c>
      <c r="G266" s="11" t="str">
        <f t="shared" si="9"/>
        <v>F0290-U0290-költségmegosztó 1</v>
      </c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5" x14ac:dyDescent="0.25">
      <c r="A267" s="1" t="s">
        <v>598</v>
      </c>
      <c r="B267" s="1" t="s">
        <v>599</v>
      </c>
      <c r="C267" s="1" t="str">
        <f t="shared" si="8"/>
        <v>F0290-U0290</v>
      </c>
      <c r="D267" s="1" t="s">
        <v>1119</v>
      </c>
      <c r="E267" s="1" t="s">
        <v>1123</v>
      </c>
      <c r="F267" s="21" t="s">
        <v>1237</v>
      </c>
      <c r="G267" s="11" t="str">
        <f t="shared" si="9"/>
        <v>F0290-U0290-költségmegosztó 2</v>
      </c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15" x14ac:dyDescent="0.25">
      <c r="A268" s="1" t="s">
        <v>598</v>
      </c>
      <c r="B268" s="1" t="s">
        <v>599</v>
      </c>
      <c r="C268" s="1" t="str">
        <f t="shared" si="8"/>
        <v>F0290-U0290</v>
      </c>
      <c r="D268" s="1" t="s">
        <v>1119</v>
      </c>
      <c r="E268" s="1" t="s">
        <v>1123</v>
      </c>
      <c r="F268" s="21" t="s">
        <v>1238</v>
      </c>
      <c r="G268" s="11" t="str">
        <f t="shared" si="9"/>
        <v>F0290-U0290-költségmegosztó 3</v>
      </c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15" x14ac:dyDescent="0.25">
      <c r="A269" s="1" t="s">
        <v>598</v>
      </c>
      <c r="B269" s="1" t="s">
        <v>599</v>
      </c>
      <c r="C269" s="1" t="str">
        <f t="shared" si="8"/>
        <v>F0290-U0290</v>
      </c>
      <c r="D269" s="1" t="s">
        <v>1119</v>
      </c>
      <c r="E269" s="1" t="s">
        <v>1123</v>
      </c>
      <c r="F269" s="21" t="s">
        <v>1239</v>
      </c>
      <c r="G269" s="11" t="str">
        <f t="shared" si="9"/>
        <v>F0290-U0290-költségmegosztó 4</v>
      </c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15" x14ac:dyDescent="0.25">
      <c r="A270" s="1" t="s">
        <v>598</v>
      </c>
      <c r="B270" s="1" t="s">
        <v>599</v>
      </c>
      <c r="C270" s="1" t="str">
        <f t="shared" si="8"/>
        <v>F0290-U0290</v>
      </c>
      <c r="D270" s="1" t="s">
        <v>1119</v>
      </c>
      <c r="E270" s="1" t="s">
        <v>1123</v>
      </c>
      <c r="F270" s="21" t="s">
        <v>1240</v>
      </c>
      <c r="G270" s="11" t="str">
        <f t="shared" si="9"/>
        <v>F0290-U0290-költségmegosztó 5</v>
      </c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15" x14ac:dyDescent="0.25">
      <c r="A271" s="1" t="s">
        <v>602</v>
      </c>
      <c r="B271" s="1" t="s">
        <v>603</v>
      </c>
      <c r="C271" s="1" t="str">
        <f t="shared" si="8"/>
        <v>F0292-U1046</v>
      </c>
      <c r="D271" s="1" t="s">
        <v>1119</v>
      </c>
      <c r="E271" s="1" t="s">
        <v>1123</v>
      </c>
      <c r="F271" s="21" t="s">
        <v>1236</v>
      </c>
      <c r="G271" s="11" t="str">
        <f t="shared" si="9"/>
        <v>F0292-U1046-költségmegosztó 1</v>
      </c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15" x14ac:dyDescent="0.25">
      <c r="A272" s="1" t="s">
        <v>602</v>
      </c>
      <c r="B272" s="1" t="s">
        <v>603</v>
      </c>
      <c r="C272" s="1" t="str">
        <f t="shared" si="8"/>
        <v>F0292-U1046</v>
      </c>
      <c r="D272" s="1" t="s">
        <v>1119</v>
      </c>
      <c r="E272" s="1" t="s">
        <v>1123</v>
      </c>
      <c r="F272" s="21" t="s">
        <v>1237</v>
      </c>
      <c r="G272" s="11" t="str">
        <f t="shared" si="9"/>
        <v>F0292-U1046-költségmegosztó 2</v>
      </c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15" x14ac:dyDescent="0.25">
      <c r="A273" s="1" t="s">
        <v>602</v>
      </c>
      <c r="B273" s="1" t="s">
        <v>603</v>
      </c>
      <c r="C273" s="1" t="str">
        <f t="shared" si="8"/>
        <v>F0292-U1046</v>
      </c>
      <c r="D273" s="1" t="s">
        <v>1119</v>
      </c>
      <c r="E273" s="1" t="s">
        <v>1123</v>
      </c>
      <c r="F273" s="21" t="s">
        <v>1238</v>
      </c>
      <c r="G273" s="11" t="str">
        <f t="shared" si="9"/>
        <v>F0292-U1046-költségmegosztó 3</v>
      </c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15" x14ac:dyDescent="0.25">
      <c r="A274" s="1" t="s">
        <v>602</v>
      </c>
      <c r="B274" s="1" t="s">
        <v>603</v>
      </c>
      <c r="C274" s="1" t="str">
        <f t="shared" si="8"/>
        <v>F0292-U1046</v>
      </c>
      <c r="D274" s="1" t="s">
        <v>1119</v>
      </c>
      <c r="E274" s="1" t="s">
        <v>1123</v>
      </c>
      <c r="F274" s="21" t="s">
        <v>1239</v>
      </c>
      <c r="G274" s="11" t="str">
        <f t="shared" si="9"/>
        <v>F0292-U1046-költségmegosztó 4</v>
      </c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5" x14ac:dyDescent="0.25">
      <c r="A275" s="1" t="s">
        <v>602</v>
      </c>
      <c r="B275" s="1" t="s">
        <v>603</v>
      </c>
      <c r="C275" s="1" t="str">
        <f t="shared" si="8"/>
        <v>F0292-U1046</v>
      </c>
      <c r="D275" s="1" t="s">
        <v>1119</v>
      </c>
      <c r="E275" s="1" t="s">
        <v>1123</v>
      </c>
      <c r="F275" s="21" t="s">
        <v>1240</v>
      </c>
      <c r="G275" s="11" t="str">
        <f t="shared" si="9"/>
        <v>F0292-U1046-költségmegosztó 5</v>
      </c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15" x14ac:dyDescent="0.25">
      <c r="A276" s="1" t="s">
        <v>604</v>
      </c>
      <c r="B276" s="1" t="s">
        <v>605</v>
      </c>
      <c r="C276" s="1" t="str">
        <f t="shared" si="8"/>
        <v>F0293-U0880</v>
      </c>
      <c r="D276" s="1" t="s">
        <v>1119</v>
      </c>
      <c r="E276" s="1" t="s">
        <v>1123</v>
      </c>
      <c r="F276" s="21" t="s">
        <v>1236</v>
      </c>
      <c r="G276" s="11" t="str">
        <f t="shared" si="9"/>
        <v>F0293-U0880-költségmegosztó 1</v>
      </c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15" x14ac:dyDescent="0.25">
      <c r="A277" s="1" t="s">
        <v>604</v>
      </c>
      <c r="B277" s="1" t="s">
        <v>605</v>
      </c>
      <c r="C277" s="1" t="str">
        <f t="shared" si="8"/>
        <v>F0293-U0880</v>
      </c>
      <c r="D277" s="1" t="s">
        <v>1119</v>
      </c>
      <c r="E277" s="1" t="s">
        <v>1123</v>
      </c>
      <c r="F277" s="21" t="s">
        <v>1237</v>
      </c>
      <c r="G277" s="11" t="str">
        <f t="shared" si="9"/>
        <v>F0293-U0880-költségmegosztó 2</v>
      </c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15" x14ac:dyDescent="0.25">
      <c r="A278" s="1" t="s">
        <v>604</v>
      </c>
      <c r="B278" s="1" t="s">
        <v>605</v>
      </c>
      <c r="C278" s="1" t="str">
        <f t="shared" si="8"/>
        <v>F0293-U0880</v>
      </c>
      <c r="D278" s="1" t="s">
        <v>1119</v>
      </c>
      <c r="E278" s="1" t="s">
        <v>1123</v>
      </c>
      <c r="F278" s="21" t="s">
        <v>1238</v>
      </c>
      <c r="G278" s="11" t="str">
        <f t="shared" si="9"/>
        <v>F0293-U0880-költségmegosztó 3</v>
      </c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15" x14ac:dyDescent="0.25">
      <c r="A279" s="1" t="s">
        <v>604</v>
      </c>
      <c r="B279" s="1" t="s">
        <v>605</v>
      </c>
      <c r="C279" s="1" t="str">
        <f t="shared" si="8"/>
        <v>F0293-U0880</v>
      </c>
      <c r="D279" s="1" t="s">
        <v>1119</v>
      </c>
      <c r="E279" s="1" t="s">
        <v>1123</v>
      </c>
      <c r="F279" s="21" t="s">
        <v>1239</v>
      </c>
      <c r="G279" s="11" t="str">
        <f t="shared" si="9"/>
        <v>F0293-U0880-költségmegosztó 4</v>
      </c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15" x14ac:dyDescent="0.25">
      <c r="A280" s="1" t="s">
        <v>604</v>
      </c>
      <c r="B280" s="1" t="s">
        <v>605</v>
      </c>
      <c r="C280" s="1" t="str">
        <f t="shared" si="8"/>
        <v>F0293-U0880</v>
      </c>
      <c r="D280" s="1" t="s">
        <v>1119</v>
      </c>
      <c r="E280" s="1" t="s">
        <v>1123</v>
      </c>
      <c r="F280" s="21" t="s">
        <v>1240</v>
      </c>
      <c r="G280" s="11" t="str">
        <f t="shared" si="9"/>
        <v>F0293-U0880-költségmegosztó 5</v>
      </c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15" x14ac:dyDescent="0.25">
      <c r="A281" s="1" t="s">
        <v>606</v>
      </c>
      <c r="B281" s="1" t="s">
        <v>607</v>
      </c>
      <c r="C281" s="1" t="str">
        <f t="shared" si="8"/>
        <v>F0294-U0294</v>
      </c>
      <c r="D281" s="1" t="s">
        <v>1119</v>
      </c>
      <c r="E281" s="1" t="s">
        <v>1123</v>
      </c>
      <c r="F281" s="21" t="s">
        <v>1236</v>
      </c>
      <c r="G281" s="11" t="str">
        <f t="shared" si="9"/>
        <v>F0294-U0294-költségmegosztó 1</v>
      </c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15" x14ac:dyDescent="0.25">
      <c r="A282" s="1" t="s">
        <v>606</v>
      </c>
      <c r="B282" s="1" t="s">
        <v>607</v>
      </c>
      <c r="C282" s="1" t="str">
        <f t="shared" si="8"/>
        <v>F0294-U0294</v>
      </c>
      <c r="D282" s="1" t="s">
        <v>1119</v>
      </c>
      <c r="E282" s="1" t="s">
        <v>1123</v>
      </c>
      <c r="F282" s="21" t="s">
        <v>1237</v>
      </c>
      <c r="G282" s="11" t="str">
        <f t="shared" si="9"/>
        <v>F0294-U0294-költségmegosztó 2</v>
      </c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15" x14ac:dyDescent="0.25">
      <c r="A283" s="1" t="s">
        <v>606</v>
      </c>
      <c r="B283" s="1" t="s">
        <v>607</v>
      </c>
      <c r="C283" s="1" t="str">
        <f t="shared" si="8"/>
        <v>F0294-U0294</v>
      </c>
      <c r="D283" s="1" t="s">
        <v>1119</v>
      </c>
      <c r="E283" s="1" t="s">
        <v>1123</v>
      </c>
      <c r="F283" s="21" t="s">
        <v>1238</v>
      </c>
      <c r="G283" s="11" t="str">
        <f t="shared" si="9"/>
        <v>F0294-U0294-költségmegosztó 3</v>
      </c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15" x14ac:dyDescent="0.25">
      <c r="A284" s="1" t="s">
        <v>606</v>
      </c>
      <c r="B284" s="1" t="s">
        <v>607</v>
      </c>
      <c r="C284" s="1" t="str">
        <f t="shared" si="8"/>
        <v>F0294-U0294</v>
      </c>
      <c r="D284" s="1" t="s">
        <v>1119</v>
      </c>
      <c r="E284" s="1" t="s">
        <v>1123</v>
      </c>
      <c r="F284" s="21" t="s">
        <v>1239</v>
      </c>
      <c r="G284" s="11" t="str">
        <f t="shared" si="9"/>
        <v>F0294-U0294-költségmegosztó 4</v>
      </c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5" x14ac:dyDescent="0.25">
      <c r="A285" s="1" t="s">
        <v>606</v>
      </c>
      <c r="B285" s="1" t="s">
        <v>607</v>
      </c>
      <c r="C285" s="1" t="str">
        <f t="shared" si="8"/>
        <v>F0294-U0294</v>
      </c>
      <c r="D285" s="1" t="s">
        <v>1119</v>
      </c>
      <c r="E285" s="1" t="s">
        <v>1123</v>
      </c>
      <c r="F285" s="21" t="s">
        <v>1240</v>
      </c>
      <c r="G285" s="11" t="str">
        <f t="shared" si="9"/>
        <v>F0294-U0294-költségmegosztó 5</v>
      </c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15" x14ac:dyDescent="0.25">
      <c r="A286" s="1" t="s">
        <v>600</v>
      </c>
      <c r="B286" s="1" t="s">
        <v>601</v>
      </c>
      <c r="C286" s="1" t="str">
        <f t="shared" si="8"/>
        <v>F0291-U0291</v>
      </c>
      <c r="D286" s="1" t="s">
        <v>1119</v>
      </c>
      <c r="E286" s="1" t="s">
        <v>1123</v>
      </c>
      <c r="F286" s="21" t="s">
        <v>1236</v>
      </c>
      <c r="G286" s="11" t="str">
        <f t="shared" si="9"/>
        <v>F0291-U0291-költségmegosztó 1</v>
      </c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5" x14ac:dyDescent="0.25">
      <c r="A287" s="1" t="s">
        <v>600</v>
      </c>
      <c r="B287" s="1" t="s">
        <v>601</v>
      </c>
      <c r="C287" s="1" t="str">
        <f t="shared" si="8"/>
        <v>F0291-U0291</v>
      </c>
      <c r="D287" s="1" t="s">
        <v>1119</v>
      </c>
      <c r="E287" s="1" t="s">
        <v>1123</v>
      </c>
      <c r="F287" s="21" t="s">
        <v>1237</v>
      </c>
      <c r="G287" s="11" t="str">
        <f t="shared" si="9"/>
        <v>F0291-U0291-költségmegosztó 2</v>
      </c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15" x14ac:dyDescent="0.25">
      <c r="A288" s="1" t="s">
        <v>600</v>
      </c>
      <c r="B288" s="1" t="s">
        <v>601</v>
      </c>
      <c r="C288" s="1" t="str">
        <f t="shared" si="8"/>
        <v>F0291-U0291</v>
      </c>
      <c r="D288" s="1" t="s">
        <v>1119</v>
      </c>
      <c r="E288" s="1" t="s">
        <v>1123</v>
      </c>
      <c r="F288" s="21" t="s">
        <v>1238</v>
      </c>
      <c r="G288" s="11" t="str">
        <f t="shared" si="9"/>
        <v>F0291-U0291-költségmegosztó 3</v>
      </c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15" x14ac:dyDescent="0.25">
      <c r="A289" s="1" t="s">
        <v>600</v>
      </c>
      <c r="B289" s="1" t="s">
        <v>601</v>
      </c>
      <c r="C289" s="1" t="str">
        <f t="shared" si="8"/>
        <v>F0291-U0291</v>
      </c>
      <c r="D289" s="1" t="s">
        <v>1119</v>
      </c>
      <c r="E289" s="1" t="s">
        <v>1123</v>
      </c>
      <c r="F289" s="21" t="s">
        <v>1239</v>
      </c>
      <c r="G289" s="11" t="str">
        <f t="shared" si="9"/>
        <v>F0291-U0291-költségmegosztó 4</v>
      </c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15" x14ac:dyDescent="0.25">
      <c r="A290" s="1" t="s">
        <v>600</v>
      </c>
      <c r="B290" s="1" t="s">
        <v>601</v>
      </c>
      <c r="C290" s="1" t="str">
        <f t="shared" si="8"/>
        <v>F0291-U0291</v>
      </c>
      <c r="D290" s="1" t="s">
        <v>1119</v>
      </c>
      <c r="E290" s="1" t="s">
        <v>1123</v>
      </c>
      <c r="F290" s="21" t="s">
        <v>1240</v>
      </c>
      <c r="G290" s="11" t="str">
        <f t="shared" si="9"/>
        <v>F0291-U0291-költségmegosztó 5</v>
      </c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15" x14ac:dyDescent="0.25">
      <c r="A291" s="1" t="s">
        <v>608</v>
      </c>
      <c r="B291" s="1" t="s">
        <v>609</v>
      </c>
      <c r="C291" s="1" t="str">
        <f t="shared" si="8"/>
        <v>F0295-U0295</v>
      </c>
      <c r="D291" s="1" t="s">
        <v>1119</v>
      </c>
      <c r="E291" s="1" t="s">
        <v>1123</v>
      </c>
      <c r="F291" s="21" t="s">
        <v>1236</v>
      </c>
      <c r="G291" s="11" t="str">
        <f t="shared" si="9"/>
        <v>F0295-U0295-költségmegosztó 1</v>
      </c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15" x14ac:dyDescent="0.25">
      <c r="A292" s="1" t="s">
        <v>608</v>
      </c>
      <c r="B292" s="1" t="s">
        <v>609</v>
      </c>
      <c r="C292" s="1" t="str">
        <f t="shared" si="8"/>
        <v>F0295-U0295</v>
      </c>
      <c r="D292" s="1" t="s">
        <v>1119</v>
      </c>
      <c r="E292" s="1" t="s">
        <v>1123</v>
      </c>
      <c r="F292" s="21" t="s">
        <v>1237</v>
      </c>
      <c r="G292" s="11" t="str">
        <f t="shared" si="9"/>
        <v>F0295-U0295-költségmegosztó 2</v>
      </c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15" x14ac:dyDescent="0.25">
      <c r="A293" s="1" t="s">
        <v>608</v>
      </c>
      <c r="B293" s="1" t="s">
        <v>609</v>
      </c>
      <c r="C293" s="1" t="str">
        <f t="shared" si="8"/>
        <v>F0295-U0295</v>
      </c>
      <c r="D293" s="1" t="s">
        <v>1119</v>
      </c>
      <c r="E293" s="1" t="s">
        <v>1123</v>
      </c>
      <c r="F293" s="21" t="s">
        <v>1238</v>
      </c>
      <c r="G293" s="11" t="str">
        <f t="shared" si="9"/>
        <v>F0295-U0295-költségmegosztó 3</v>
      </c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15" x14ac:dyDescent="0.25">
      <c r="A294" s="1" t="s">
        <v>608</v>
      </c>
      <c r="B294" s="1" t="s">
        <v>609</v>
      </c>
      <c r="C294" s="1" t="str">
        <f t="shared" si="8"/>
        <v>F0295-U0295</v>
      </c>
      <c r="D294" s="1" t="s">
        <v>1119</v>
      </c>
      <c r="E294" s="1" t="s">
        <v>1123</v>
      </c>
      <c r="F294" s="21" t="s">
        <v>1239</v>
      </c>
      <c r="G294" s="11" t="str">
        <f t="shared" si="9"/>
        <v>F0295-U0295-költségmegosztó 4</v>
      </c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15" x14ac:dyDescent="0.25">
      <c r="A295" s="1" t="s">
        <v>608</v>
      </c>
      <c r="B295" s="1" t="s">
        <v>609</v>
      </c>
      <c r="C295" s="1" t="str">
        <f t="shared" si="8"/>
        <v>F0295-U0295</v>
      </c>
      <c r="D295" s="1" t="s">
        <v>1119</v>
      </c>
      <c r="E295" s="1" t="s">
        <v>1123</v>
      </c>
      <c r="F295" s="21" t="s">
        <v>1240</v>
      </c>
      <c r="G295" s="11" t="str">
        <f t="shared" si="9"/>
        <v>F0295-U0295-költségmegosztó 5</v>
      </c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15" x14ac:dyDescent="0.25">
      <c r="A296" s="1" t="s">
        <v>610</v>
      </c>
      <c r="B296" s="1" t="s">
        <v>611</v>
      </c>
      <c r="C296" s="1" t="str">
        <f t="shared" si="8"/>
        <v>F0296-U0296</v>
      </c>
      <c r="D296" s="1" t="s">
        <v>1119</v>
      </c>
      <c r="E296" s="1" t="s">
        <v>1123</v>
      </c>
      <c r="F296" s="21" t="s">
        <v>1236</v>
      </c>
      <c r="G296" s="11" t="str">
        <f t="shared" si="9"/>
        <v>F0296-U0296-költségmegosztó 1</v>
      </c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5" x14ac:dyDescent="0.25">
      <c r="A297" s="1" t="s">
        <v>610</v>
      </c>
      <c r="B297" s="1" t="s">
        <v>611</v>
      </c>
      <c r="C297" s="1" t="str">
        <f t="shared" si="8"/>
        <v>F0296-U0296</v>
      </c>
      <c r="D297" s="1" t="s">
        <v>1119</v>
      </c>
      <c r="E297" s="1" t="s">
        <v>1123</v>
      </c>
      <c r="F297" s="21" t="s">
        <v>1237</v>
      </c>
      <c r="G297" s="11" t="str">
        <f t="shared" si="9"/>
        <v>F0296-U0296-költségmegosztó 2</v>
      </c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15" x14ac:dyDescent="0.25">
      <c r="A298" s="1" t="s">
        <v>610</v>
      </c>
      <c r="B298" s="1" t="s">
        <v>611</v>
      </c>
      <c r="C298" s="1" t="str">
        <f t="shared" si="8"/>
        <v>F0296-U0296</v>
      </c>
      <c r="D298" s="1" t="s">
        <v>1119</v>
      </c>
      <c r="E298" s="1" t="s">
        <v>1123</v>
      </c>
      <c r="F298" s="21" t="s">
        <v>1238</v>
      </c>
      <c r="G298" s="11" t="str">
        <f t="shared" si="9"/>
        <v>F0296-U0296-költségmegosztó 3</v>
      </c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15" x14ac:dyDescent="0.25">
      <c r="A299" s="1" t="s">
        <v>610</v>
      </c>
      <c r="B299" s="1" t="s">
        <v>611</v>
      </c>
      <c r="C299" s="1" t="str">
        <f t="shared" si="8"/>
        <v>F0296-U0296</v>
      </c>
      <c r="D299" s="1" t="s">
        <v>1119</v>
      </c>
      <c r="E299" s="1" t="s">
        <v>1123</v>
      </c>
      <c r="F299" s="21" t="s">
        <v>1239</v>
      </c>
      <c r="G299" s="11" t="str">
        <f t="shared" si="9"/>
        <v>F0296-U0296-költségmegosztó 4</v>
      </c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15" x14ac:dyDescent="0.25">
      <c r="A300" s="1" t="s">
        <v>610</v>
      </c>
      <c r="B300" s="1" t="s">
        <v>611</v>
      </c>
      <c r="C300" s="1" t="str">
        <f t="shared" si="8"/>
        <v>F0296-U0296</v>
      </c>
      <c r="D300" s="1" t="s">
        <v>1119</v>
      </c>
      <c r="E300" s="1" t="s">
        <v>1123</v>
      </c>
      <c r="F300" s="21" t="s">
        <v>1240</v>
      </c>
      <c r="G300" s="11" t="str">
        <f t="shared" si="9"/>
        <v>F0296-U0296-költségmegosztó 5</v>
      </c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15" x14ac:dyDescent="0.25">
      <c r="A301" s="1" t="s">
        <v>612</v>
      </c>
      <c r="B301" s="1" t="s">
        <v>613</v>
      </c>
      <c r="C301" s="1" t="str">
        <f t="shared" si="8"/>
        <v>F0297-U1057</v>
      </c>
      <c r="D301" s="1" t="s">
        <v>1119</v>
      </c>
      <c r="E301" s="1" t="s">
        <v>1123</v>
      </c>
      <c r="F301" s="21" t="s">
        <v>1236</v>
      </c>
      <c r="G301" s="11" t="str">
        <f t="shared" si="9"/>
        <v>F0297-U1057-költségmegosztó 1</v>
      </c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15" x14ac:dyDescent="0.25">
      <c r="A302" s="1" t="s">
        <v>612</v>
      </c>
      <c r="B302" s="1" t="s">
        <v>613</v>
      </c>
      <c r="C302" s="1" t="str">
        <f t="shared" si="8"/>
        <v>F0297-U1057</v>
      </c>
      <c r="D302" s="1" t="s">
        <v>1119</v>
      </c>
      <c r="E302" s="1" t="s">
        <v>1123</v>
      </c>
      <c r="F302" s="21" t="s">
        <v>1237</v>
      </c>
      <c r="G302" s="11" t="str">
        <f t="shared" si="9"/>
        <v>F0297-U1057-költségmegosztó 2</v>
      </c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15" x14ac:dyDescent="0.25">
      <c r="A303" s="1" t="s">
        <v>612</v>
      </c>
      <c r="B303" s="1" t="s">
        <v>613</v>
      </c>
      <c r="C303" s="1" t="str">
        <f t="shared" si="8"/>
        <v>F0297-U1057</v>
      </c>
      <c r="D303" s="1" t="s">
        <v>1119</v>
      </c>
      <c r="E303" s="1" t="s">
        <v>1123</v>
      </c>
      <c r="F303" s="21" t="s">
        <v>1238</v>
      </c>
      <c r="G303" s="11" t="str">
        <f t="shared" si="9"/>
        <v>F0297-U1057-költségmegosztó 3</v>
      </c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15" x14ac:dyDescent="0.25">
      <c r="A304" s="1" t="s">
        <v>612</v>
      </c>
      <c r="B304" s="1" t="s">
        <v>613</v>
      </c>
      <c r="C304" s="1" t="str">
        <f t="shared" si="8"/>
        <v>F0297-U1057</v>
      </c>
      <c r="D304" s="1" t="s">
        <v>1119</v>
      </c>
      <c r="E304" s="1" t="s">
        <v>1123</v>
      </c>
      <c r="F304" s="21" t="s">
        <v>1239</v>
      </c>
      <c r="G304" s="11" t="str">
        <f t="shared" si="9"/>
        <v>F0297-U1057-költségmegosztó 4</v>
      </c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15" x14ac:dyDescent="0.25">
      <c r="A305" s="1" t="s">
        <v>612</v>
      </c>
      <c r="B305" s="1" t="s">
        <v>613</v>
      </c>
      <c r="C305" s="1" t="str">
        <f t="shared" si="8"/>
        <v>F0297-U1057</v>
      </c>
      <c r="D305" s="1" t="s">
        <v>1119</v>
      </c>
      <c r="E305" s="1" t="s">
        <v>1123</v>
      </c>
      <c r="F305" s="21" t="s">
        <v>1240</v>
      </c>
      <c r="G305" s="11" t="str">
        <f t="shared" si="9"/>
        <v>F0297-U1057-költségmegosztó 5</v>
      </c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15" x14ac:dyDescent="0.25">
      <c r="A306" s="1" t="s">
        <v>614</v>
      </c>
      <c r="B306" s="1" t="s">
        <v>615</v>
      </c>
      <c r="C306" s="1" t="str">
        <f t="shared" si="8"/>
        <v>F0298-U0593</v>
      </c>
      <c r="D306" s="1" t="s">
        <v>1119</v>
      </c>
      <c r="E306" s="1" t="s">
        <v>1123</v>
      </c>
      <c r="F306" s="21" t="s">
        <v>1236</v>
      </c>
      <c r="G306" s="11" t="str">
        <f t="shared" si="9"/>
        <v>F0298-U0593-költségmegosztó 1</v>
      </c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15" x14ac:dyDescent="0.25">
      <c r="A307" s="1" t="s">
        <v>614</v>
      </c>
      <c r="B307" s="1" t="s">
        <v>615</v>
      </c>
      <c r="C307" s="1" t="str">
        <f t="shared" si="8"/>
        <v>F0298-U0593</v>
      </c>
      <c r="D307" s="1" t="s">
        <v>1119</v>
      </c>
      <c r="E307" s="1" t="s">
        <v>1123</v>
      </c>
      <c r="F307" s="21" t="s">
        <v>1237</v>
      </c>
      <c r="G307" s="11" t="str">
        <f t="shared" si="9"/>
        <v>F0298-U0593-költségmegosztó 2</v>
      </c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15" x14ac:dyDescent="0.25">
      <c r="A308" s="1" t="s">
        <v>614</v>
      </c>
      <c r="B308" s="1" t="s">
        <v>615</v>
      </c>
      <c r="C308" s="1" t="str">
        <f t="shared" si="8"/>
        <v>F0298-U0593</v>
      </c>
      <c r="D308" s="1" t="s">
        <v>1119</v>
      </c>
      <c r="E308" s="1" t="s">
        <v>1123</v>
      </c>
      <c r="F308" s="21" t="s">
        <v>1238</v>
      </c>
      <c r="G308" s="11" t="str">
        <f t="shared" si="9"/>
        <v>F0298-U0593-költségmegosztó 3</v>
      </c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15" x14ac:dyDescent="0.25">
      <c r="A309" s="1" t="s">
        <v>614</v>
      </c>
      <c r="B309" s="1" t="s">
        <v>615</v>
      </c>
      <c r="C309" s="1" t="str">
        <f t="shared" si="8"/>
        <v>F0298-U0593</v>
      </c>
      <c r="D309" s="1" t="s">
        <v>1119</v>
      </c>
      <c r="E309" s="1" t="s">
        <v>1123</v>
      </c>
      <c r="F309" s="21" t="s">
        <v>1239</v>
      </c>
      <c r="G309" s="11" t="str">
        <f t="shared" si="9"/>
        <v>F0298-U0593-költségmegosztó 4</v>
      </c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15" x14ac:dyDescent="0.25">
      <c r="A310" s="1" t="s">
        <v>614</v>
      </c>
      <c r="B310" s="1" t="s">
        <v>615</v>
      </c>
      <c r="C310" s="1" t="str">
        <f t="shared" si="8"/>
        <v>F0298-U0593</v>
      </c>
      <c r="D310" s="1" t="s">
        <v>1119</v>
      </c>
      <c r="E310" s="1" t="s">
        <v>1123</v>
      </c>
      <c r="F310" s="21" t="s">
        <v>1240</v>
      </c>
      <c r="G310" s="11" t="str">
        <f t="shared" si="9"/>
        <v>F0298-U0593-költségmegosztó 5</v>
      </c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15" x14ac:dyDescent="0.25">
      <c r="A311" s="1" t="s">
        <v>616</v>
      </c>
      <c r="B311" s="1" t="s">
        <v>17</v>
      </c>
      <c r="C311" s="1" t="str">
        <f t="shared" si="8"/>
        <v>F0300-U0842</v>
      </c>
      <c r="D311" s="1" t="s">
        <v>1119</v>
      </c>
      <c r="E311" s="1" t="s">
        <v>1123</v>
      </c>
      <c r="F311" s="21" t="s">
        <v>1236</v>
      </c>
      <c r="G311" s="11" t="str">
        <f t="shared" si="9"/>
        <v>F0300-U0842-költségmegosztó 1</v>
      </c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15" x14ac:dyDescent="0.25">
      <c r="A312" s="1" t="s">
        <v>616</v>
      </c>
      <c r="B312" s="1" t="s">
        <v>17</v>
      </c>
      <c r="C312" s="1" t="str">
        <f t="shared" si="8"/>
        <v>F0300-U0842</v>
      </c>
      <c r="D312" s="1" t="s">
        <v>1119</v>
      </c>
      <c r="E312" s="1" t="s">
        <v>1123</v>
      </c>
      <c r="F312" s="21" t="s">
        <v>1237</v>
      </c>
      <c r="G312" s="11" t="str">
        <f t="shared" si="9"/>
        <v>F0300-U0842-költségmegosztó 2</v>
      </c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15" x14ac:dyDescent="0.25">
      <c r="A313" s="1" t="s">
        <v>616</v>
      </c>
      <c r="B313" s="1" t="s">
        <v>17</v>
      </c>
      <c r="C313" s="1" t="str">
        <f t="shared" si="8"/>
        <v>F0300-U0842</v>
      </c>
      <c r="D313" s="1" t="s">
        <v>1119</v>
      </c>
      <c r="E313" s="1" t="s">
        <v>1123</v>
      </c>
      <c r="F313" s="21" t="s">
        <v>1238</v>
      </c>
      <c r="G313" s="11" t="str">
        <f t="shared" si="9"/>
        <v>F0300-U0842-költségmegosztó 3</v>
      </c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15" x14ac:dyDescent="0.25">
      <c r="A314" s="1" t="s">
        <v>616</v>
      </c>
      <c r="B314" s="1" t="s">
        <v>17</v>
      </c>
      <c r="C314" s="1" t="str">
        <f t="shared" si="8"/>
        <v>F0300-U0842</v>
      </c>
      <c r="D314" s="1" t="s">
        <v>1119</v>
      </c>
      <c r="E314" s="1" t="s">
        <v>1123</v>
      </c>
      <c r="F314" s="21" t="s">
        <v>1239</v>
      </c>
      <c r="G314" s="11" t="str">
        <f t="shared" si="9"/>
        <v>F0300-U0842-költségmegosztó 4</v>
      </c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15" x14ac:dyDescent="0.25">
      <c r="A315" s="1" t="s">
        <v>616</v>
      </c>
      <c r="B315" s="1" t="s">
        <v>17</v>
      </c>
      <c r="C315" s="1" t="str">
        <f t="shared" si="8"/>
        <v>F0300-U0842</v>
      </c>
      <c r="D315" s="1" t="s">
        <v>1119</v>
      </c>
      <c r="E315" s="1" t="s">
        <v>1123</v>
      </c>
      <c r="F315" s="21" t="s">
        <v>1240</v>
      </c>
      <c r="G315" s="11" t="str">
        <f t="shared" si="9"/>
        <v>F0300-U0842-költségmegosztó 5</v>
      </c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15" x14ac:dyDescent="0.25">
      <c r="A316" s="1" t="s">
        <v>617</v>
      </c>
      <c r="B316" s="1" t="s">
        <v>618</v>
      </c>
      <c r="C316" s="1" t="str">
        <f t="shared" si="8"/>
        <v>F0301-U0301</v>
      </c>
      <c r="D316" s="1" t="s">
        <v>1119</v>
      </c>
      <c r="E316" s="1" t="s">
        <v>1123</v>
      </c>
      <c r="F316" s="21" t="s">
        <v>1236</v>
      </c>
      <c r="G316" s="11" t="str">
        <f t="shared" si="9"/>
        <v>F0301-U0301-költségmegosztó 1</v>
      </c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15" x14ac:dyDescent="0.25">
      <c r="A317" s="1" t="s">
        <v>617</v>
      </c>
      <c r="B317" s="1" t="s">
        <v>618</v>
      </c>
      <c r="C317" s="1" t="str">
        <f t="shared" si="8"/>
        <v>F0301-U0301</v>
      </c>
      <c r="D317" s="1" t="s">
        <v>1119</v>
      </c>
      <c r="E317" s="1" t="s">
        <v>1123</v>
      </c>
      <c r="F317" s="21" t="s">
        <v>1237</v>
      </c>
      <c r="G317" s="11" t="str">
        <f t="shared" si="9"/>
        <v>F0301-U0301-költségmegosztó 2</v>
      </c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15" x14ac:dyDescent="0.25">
      <c r="A318" s="1" t="s">
        <v>617</v>
      </c>
      <c r="B318" s="1" t="s">
        <v>618</v>
      </c>
      <c r="C318" s="1" t="str">
        <f t="shared" si="8"/>
        <v>F0301-U0301</v>
      </c>
      <c r="D318" s="1" t="s">
        <v>1119</v>
      </c>
      <c r="E318" s="1" t="s">
        <v>1123</v>
      </c>
      <c r="F318" s="21" t="s">
        <v>1238</v>
      </c>
      <c r="G318" s="11" t="str">
        <f t="shared" si="9"/>
        <v>F0301-U0301-költségmegosztó 3</v>
      </c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15" x14ac:dyDescent="0.25">
      <c r="A319" s="1" t="s">
        <v>617</v>
      </c>
      <c r="B319" s="1" t="s">
        <v>618</v>
      </c>
      <c r="C319" s="1" t="str">
        <f t="shared" si="8"/>
        <v>F0301-U0301</v>
      </c>
      <c r="D319" s="1" t="s">
        <v>1119</v>
      </c>
      <c r="E319" s="1" t="s">
        <v>1123</v>
      </c>
      <c r="F319" s="21" t="s">
        <v>1239</v>
      </c>
      <c r="G319" s="11" t="str">
        <f t="shared" si="9"/>
        <v>F0301-U0301-költségmegosztó 4</v>
      </c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15" x14ac:dyDescent="0.25">
      <c r="A320" s="1" t="s">
        <v>617</v>
      </c>
      <c r="B320" s="1" t="s">
        <v>618</v>
      </c>
      <c r="C320" s="1" t="str">
        <f t="shared" si="8"/>
        <v>F0301-U0301</v>
      </c>
      <c r="D320" s="1" t="s">
        <v>1119</v>
      </c>
      <c r="E320" s="1" t="s">
        <v>1123</v>
      </c>
      <c r="F320" s="21" t="s">
        <v>1240</v>
      </c>
      <c r="G320" s="11" t="str">
        <f t="shared" si="9"/>
        <v>F0301-U0301-költségmegosztó 5</v>
      </c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15" x14ac:dyDescent="0.25">
      <c r="A321" s="1" t="s">
        <v>619</v>
      </c>
      <c r="B321" s="1" t="s">
        <v>620</v>
      </c>
      <c r="C321" s="1" t="str">
        <f t="shared" si="8"/>
        <v>F0302-U0887</v>
      </c>
      <c r="D321" s="1" t="s">
        <v>1119</v>
      </c>
      <c r="E321" s="1" t="s">
        <v>1123</v>
      </c>
      <c r="F321" s="21" t="s">
        <v>1236</v>
      </c>
      <c r="G321" s="11" t="str">
        <f t="shared" si="9"/>
        <v>F0302-U0887-költségmegosztó 1</v>
      </c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15" x14ac:dyDescent="0.25">
      <c r="A322" s="1" t="s">
        <v>619</v>
      </c>
      <c r="B322" s="1" t="s">
        <v>620</v>
      </c>
      <c r="C322" s="1" t="str">
        <f t="shared" si="8"/>
        <v>F0302-U0887</v>
      </c>
      <c r="D322" s="1" t="s">
        <v>1119</v>
      </c>
      <c r="E322" s="1" t="s">
        <v>1123</v>
      </c>
      <c r="F322" s="21" t="s">
        <v>1237</v>
      </c>
      <c r="G322" s="11" t="str">
        <f t="shared" si="9"/>
        <v>F0302-U0887-költségmegosztó 2</v>
      </c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5" x14ac:dyDescent="0.25">
      <c r="A323" s="1" t="s">
        <v>619</v>
      </c>
      <c r="B323" s="1" t="s">
        <v>620</v>
      </c>
      <c r="C323" s="1" t="str">
        <f t="shared" ref="C323:C386" si="10">CONCATENATE(A323,"-",B323)</f>
        <v>F0302-U0887</v>
      </c>
      <c r="D323" s="1" t="s">
        <v>1119</v>
      </c>
      <c r="E323" s="1" t="s">
        <v>1123</v>
      </c>
      <c r="F323" s="21" t="s">
        <v>1238</v>
      </c>
      <c r="G323" s="11" t="str">
        <f t="shared" ref="G323:G386" si="11">CONCATENATE(C323,"-",F323)</f>
        <v>F0302-U0887-költségmegosztó 3</v>
      </c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15" x14ac:dyDescent="0.25">
      <c r="A324" s="1" t="s">
        <v>619</v>
      </c>
      <c r="B324" s="1" t="s">
        <v>620</v>
      </c>
      <c r="C324" s="1" t="str">
        <f t="shared" si="10"/>
        <v>F0302-U0887</v>
      </c>
      <c r="D324" s="1" t="s">
        <v>1119</v>
      </c>
      <c r="E324" s="1" t="s">
        <v>1123</v>
      </c>
      <c r="F324" s="21" t="s">
        <v>1239</v>
      </c>
      <c r="G324" s="11" t="str">
        <f t="shared" si="11"/>
        <v>F0302-U0887-költségmegosztó 4</v>
      </c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15" x14ac:dyDescent="0.25">
      <c r="A325" s="1" t="s">
        <v>619</v>
      </c>
      <c r="B325" s="1" t="s">
        <v>620</v>
      </c>
      <c r="C325" s="1" t="str">
        <f t="shared" si="10"/>
        <v>F0302-U0887</v>
      </c>
      <c r="D325" s="1" t="s">
        <v>1119</v>
      </c>
      <c r="E325" s="1" t="s">
        <v>1123</v>
      </c>
      <c r="F325" s="21" t="s">
        <v>1240</v>
      </c>
      <c r="G325" s="11" t="str">
        <f t="shared" si="11"/>
        <v>F0302-U0887-költségmegosztó 5</v>
      </c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15" x14ac:dyDescent="0.25">
      <c r="A326" s="1" t="s">
        <v>621</v>
      </c>
      <c r="B326" s="1" t="s">
        <v>622</v>
      </c>
      <c r="C326" s="1" t="str">
        <f t="shared" si="10"/>
        <v>F0303-U0303</v>
      </c>
      <c r="D326" s="1" t="s">
        <v>1119</v>
      </c>
      <c r="E326" s="1" t="s">
        <v>1123</v>
      </c>
      <c r="F326" s="21" t="s">
        <v>1236</v>
      </c>
      <c r="G326" s="11" t="str">
        <f t="shared" si="11"/>
        <v>F0303-U0303-költségmegosztó 1</v>
      </c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15" x14ac:dyDescent="0.25">
      <c r="A327" s="1" t="s">
        <v>621</v>
      </c>
      <c r="B327" s="1" t="s">
        <v>622</v>
      </c>
      <c r="C327" s="1" t="str">
        <f t="shared" si="10"/>
        <v>F0303-U0303</v>
      </c>
      <c r="D327" s="1" t="s">
        <v>1119</v>
      </c>
      <c r="E327" s="1" t="s">
        <v>1123</v>
      </c>
      <c r="F327" s="21" t="s">
        <v>1237</v>
      </c>
      <c r="G327" s="11" t="str">
        <f t="shared" si="11"/>
        <v>F0303-U0303-költségmegosztó 2</v>
      </c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15" x14ac:dyDescent="0.25">
      <c r="A328" s="1" t="s">
        <v>621</v>
      </c>
      <c r="B328" s="1" t="s">
        <v>622</v>
      </c>
      <c r="C328" s="1" t="str">
        <f t="shared" si="10"/>
        <v>F0303-U0303</v>
      </c>
      <c r="D328" s="1" t="s">
        <v>1119</v>
      </c>
      <c r="E328" s="1" t="s">
        <v>1123</v>
      </c>
      <c r="F328" s="21" t="s">
        <v>1238</v>
      </c>
      <c r="G328" s="11" t="str">
        <f t="shared" si="11"/>
        <v>F0303-U0303-költségmegosztó 3</v>
      </c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15" x14ac:dyDescent="0.25">
      <c r="A329" s="1" t="s">
        <v>621</v>
      </c>
      <c r="B329" s="1" t="s">
        <v>622</v>
      </c>
      <c r="C329" s="1" t="str">
        <f t="shared" si="10"/>
        <v>F0303-U0303</v>
      </c>
      <c r="D329" s="1" t="s">
        <v>1119</v>
      </c>
      <c r="E329" s="1" t="s">
        <v>1123</v>
      </c>
      <c r="F329" s="21" t="s">
        <v>1239</v>
      </c>
      <c r="G329" s="11" t="str">
        <f t="shared" si="11"/>
        <v>F0303-U0303-költségmegosztó 4</v>
      </c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15" x14ac:dyDescent="0.25">
      <c r="A330" s="1" t="s">
        <v>621</v>
      </c>
      <c r="B330" s="1" t="s">
        <v>622</v>
      </c>
      <c r="C330" s="1" t="str">
        <f t="shared" si="10"/>
        <v>F0303-U0303</v>
      </c>
      <c r="D330" s="1" t="s">
        <v>1119</v>
      </c>
      <c r="E330" s="1" t="s">
        <v>1123</v>
      </c>
      <c r="F330" s="21" t="s">
        <v>1240</v>
      </c>
      <c r="G330" s="11" t="str">
        <f t="shared" si="11"/>
        <v>F0303-U0303-költségmegosztó 5</v>
      </c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15" x14ac:dyDescent="0.25">
      <c r="A331" s="1" t="s">
        <v>623</v>
      </c>
      <c r="B331" s="1" t="s">
        <v>624</v>
      </c>
      <c r="C331" s="1" t="str">
        <f t="shared" si="10"/>
        <v>F0304-U0304</v>
      </c>
      <c r="D331" s="1" t="s">
        <v>1119</v>
      </c>
      <c r="E331" s="1" t="s">
        <v>1123</v>
      </c>
      <c r="F331" s="21" t="s">
        <v>1236</v>
      </c>
      <c r="G331" s="11" t="str">
        <f t="shared" si="11"/>
        <v>F0304-U0304-költségmegosztó 1</v>
      </c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15" x14ac:dyDescent="0.25">
      <c r="A332" s="1" t="s">
        <v>623</v>
      </c>
      <c r="B332" s="1" t="s">
        <v>624</v>
      </c>
      <c r="C332" s="1" t="str">
        <f t="shared" si="10"/>
        <v>F0304-U0304</v>
      </c>
      <c r="D332" s="1" t="s">
        <v>1119</v>
      </c>
      <c r="E332" s="1" t="s">
        <v>1123</v>
      </c>
      <c r="F332" s="21" t="s">
        <v>1237</v>
      </c>
      <c r="G332" s="11" t="str">
        <f t="shared" si="11"/>
        <v>F0304-U0304-költségmegosztó 2</v>
      </c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15" x14ac:dyDescent="0.25">
      <c r="A333" s="1" t="s">
        <v>623</v>
      </c>
      <c r="B333" s="1" t="s">
        <v>624</v>
      </c>
      <c r="C333" s="1" t="str">
        <f t="shared" si="10"/>
        <v>F0304-U0304</v>
      </c>
      <c r="D333" s="1" t="s">
        <v>1119</v>
      </c>
      <c r="E333" s="1" t="s">
        <v>1123</v>
      </c>
      <c r="F333" s="21" t="s">
        <v>1238</v>
      </c>
      <c r="G333" s="11" t="str">
        <f t="shared" si="11"/>
        <v>F0304-U0304-költségmegosztó 3</v>
      </c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5" x14ac:dyDescent="0.25">
      <c r="A334" s="1" t="s">
        <v>623</v>
      </c>
      <c r="B334" s="1" t="s">
        <v>624</v>
      </c>
      <c r="C334" s="1" t="str">
        <f t="shared" si="10"/>
        <v>F0304-U0304</v>
      </c>
      <c r="D334" s="1" t="s">
        <v>1119</v>
      </c>
      <c r="E334" s="1" t="s">
        <v>1123</v>
      </c>
      <c r="F334" s="21" t="s">
        <v>1239</v>
      </c>
      <c r="G334" s="11" t="str">
        <f t="shared" si="11"/>
        <v>F0304-U0304-költségmegosztó 4</v>
      </c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15" x14ac:dyDescent="0.25">
      <c r="A335" s="1" t="s">
        <v>623</v>
      </c>
      <c r="B335" s="1" t="s">
        <v>624</v>
      </c>
      <c r="C335" s="1" t="str">
        <f t="shared" si="10"/>
        <v>F0304-U0304</v>
      </c>
      <c r="D335" s="1" t="s">
        <v>1119</v>
      </c>
      <c r="E335" s="1" t="s">
        <v>1123</v>
      </c>
      <c r="F335" s="21" t="s">
        <v>1240</v>
      </c>
      <c r="G335" s="11" t="str">
        <f t="shared" si="11"/>
        <v>F0304-U0304-költségmegosztó 5</v>
      </c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15" x14ac:dyDescent="0.25">
      <c r="A336" s="1" t="s">
        <v>625</v>
      </c>
      <c r="B336" s="1" t="s">
        <v>626</v>
      </c>
      <c r="C336" s="1" t="str">
        <f t="shared" si="10"/>
        <v>F0305-U0305</v>
      </c>
      <c r="D336" s="1" t="s">
        <v>1119</v>
      </c>
      <c r="E336" s="1" t="s">
        <v>1123</v>
      </c>
      <c r="F336" s="21" t="s">
        <v>1236</v>
      </c>
      <c r="G336" s="11" t="str">
        <f t="shared" si="11"/>
        <v>F0305-U0305-költségmegosztó 1</v>
      </c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15" x14ac:dyDescent="0.25">
      <c r="A337" s="1" t="s">
        <v>625</v>
      </c>
      <c r="B337" s="1" t="s">
        <v>626</v>
      </c>
      <c r="C337" s="1" t="str">
        <f t="shared" si="10"/>
        <v>F0305-U0305</v>
      </c>
      <c r="D337" s="1" t="s">
        <v>1119</v>
      </c>
      <c r="E337" s="1" t="s">
        <v>1123</v>
      </c>
      <c r="F337" s="21" t="s">
        <v>1237</v>
      </c>
      <c r="G337" s="11" t="str">
        <f t="shared" si="11"/>
        <v>F0305-U0305-költségmegosztó 2</v>
      </c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15" x14ac:dyDescent="0.25">
      <c r="A338" s="1" t="s">
        <v>625</v>
      </c>
      <c r="B338" s="1" t="s">
        <v>626</v>
      </c>
      <c r="C338" s="1" t="str">
        <f t="shared" si="10"/>
        <v>F0305-U0305</v>
      </c>
      <c r="D338" s="1" t="s">
        <v>1119</v>
      </c>
      <c r="E338" s="1" t="s">
        <v>1123</v>
      </c>
      <c r="F338" s="21" t="s">
        <v>1238</v>
      </c>
      <c r="G338" s="11" t="str">
        <f t="shared" si="11"/>
        <v>F0305-U0305-költségmegosztó 3</v>
      </c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15" x14ac:dyDescent="0.25">
      <c r="A339" s="1" t="s">
        <v>625</v>
      </c>
      <c r="B339" s="1" t="s">
        <v>626</v>
      </c>
      <c r="C339" s="1" t="str">
        <f t="shared" si="10"/>
        <v>F0305-U0305</v>
      </c>
      <c r="D339" s="1" t="s">
        <v>1119</v>
      </c>
      <c r="E339" s="1" t="s">
        <v>1123</v>
      </c>
      <c r="F339" s="21" t="s">
        <v>1239</v>
      </c>
      <c r="G339" s="11" t="str">
        <f t="shared" si="11"/>
        <v>F0305-U0305-költségmegosztó 4</v>
      </c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15" x14ac:dyDescent="0.25">
      <c r="A340" s="1" t="s">
        <v>625</v>
      </c>
      <c r="B340" s="1" t="s">
        <v>626</v>
      </c>
      <c r="C340" s="1" t="str">
        <f t="shared" si="10"/>
        <v>F0305-U0305</v>
      </c>
      <c r="D340" s="1" t="s">
        <v>1119</v>
      </c>
      <c r="E340" s="1" t="s">
        <v>1123</v>
      </c>
      <c r="F340" s="21" t="s">
        <v>1240</v>
      </c>
      <c r="G340" s="11" t="str">
        <f t="shared" si="11"/>
        <v>F0305-U0305-költségmegosztó 5</v>
      </c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15" x14ac:dyDescent="0.25">
      <c r="A341" s="1" t="s">
        <v>627</v>
      </c>
      <c r="B341" s="1" t="s">
        <v>628</v>
      </c>
      <c r="C341" s="1" t="str">
        <f t="shared" si="10"/>
        <v>F0306-U0306</v>
      </c>
      <c r="D341" s="1" t="s">
        <v>1119</v>
      </c>
      <c r="E341" s="1" t="s">
        <v>1123</v>
      </c>
      <c r="F341" s="21" t="s">
        <v>1236</v>
      </c>
      <c r="G341" s="11" t="str">
        <f t="shared" si="11"/>
        <v>F0306-U0306-költségmegosztó 1</v>
      </c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15" x14ac:dyDescent="0.25">
      <c r="A342" s="1" t="s">
        <v>627</v>
      </c>
      <c r="B342" s="1" t="s">
        <v>628</v>
      </c>
      <c r="C342" s="1" t="str">
        <f t="shared" si="10"/>
        <v>F0306-U0306</v>
      </c>
      <c r="D342" s="1" t="s">
        <v>1119</v>
      </c>
      <c r="E342" s="1" t="s">
        <v>1123</v>
      </c>
      <c r="F342" s="21" t="s">
        <v>1237</v>
      </c>
      <c r="G342" s="11" t="str">
        <f t="shared" si="11"/>
        <v>F0306-U0306-költségmegosztó 2</v>
      </c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15" x14ac:dyDescent="0.25">
      <c r="A343" s="1" t="s">
        <v>627</v>
      </c>
      <c r="B343" s="1" t="s">
        <v>628</v>
      </c>
      <c r="C343" s="1" t="str">
        <f t="shared" si="10"/>
        <v>F0306-U0306</v>
      </c>
      <c r="D343" s="1" t="s">
        <v>1119</v>
      </c>
      <c r="E343" s="1" t="s">
        <v>1123</v>
      </c>
      <c r="F343" s="21" t="s">
        <v>1238</v>
      </c>
      <c r="G343" s="11" t="str">
        <f t="shared" si="11"/>
        <v>F0306-U0306-költségmegosztó 3</v>
      </c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15" x14ac:dyDescent="0.25">
      <c r="A344" s="1" t="s">
        <v>627</v>
      </c>
      <c r="B344" s="1" t="s">
        <v>628</v>
      </c>
      <c r="C344" s="1" t="str">
        <f t="shared" si="10"/>
        <v>F0306-U0306</v>
      </c>
      <c r="D344" s="1" t="s">
        <v>1119</v>
      </c>
      <c r="E344" s="1" t="s">
        <v>1123</v>
      </c>
      <c r="F344" s="21" t="s">
        <v>1239</v>
      </c>
      <c r="G344" s="11" t="str">
        <f t="shared" si="11"/>
        <v>F0306-U0306-költségmegosztó 4</v>
      </c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15" x14ac:dyDescent="0.25">
      <c r="A345" s="1" t="s">
        <v>627</v>
      </c>
      <c r="B345" s="1" t="s">
        <v>628</v>
      </c>
      <c r="C345" s="1" t="str">
        <f t="shared" si="10"/>
        <v>F0306-U0306</v>
      </c>
      <c r="D345" s="1" t="s">
        <v>1119</v>
      </c>
      <c r="E345" s="1" t="s">
        <v>1123</v>
      </c>
      <c r="F345" s="21" t="s">
        <v>1240</v>
      </c>
      <c r="G345" s="11" t="str">
        <f t="shared" si="11"/>
        <v>F0306-U0306-költségmegosztó 5</v>
      </c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15" x14ac:dyDescent="0.25">
      <c r="A346" s="1" t="s">
        <v>629</v>
      </c>
      <c r="B346" s="1" t="s">
        <v>630</v>
      </c>
      <c r="C346" s="1" t="str">
        <f t="shared" si="10"/>
        <v>F0307-U0307</v>
      </c>
      <c r="D346" s="1" t="s">
        <v>1119</v>
      </c>
      <c r="E346" s="1" t="s">
        <v>1123</v>
      </c>
      <c r="F346" s="21" t="s">
        <v>1236</v>
      </c>
      <c r="G346" s="11" t="str">
        <f t="shared" si="11"/>
        <v>F0307-U0307-költségmegosztó 1</v>
      </c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15" x14ac:dyDescent="0.25">
      <c r="A347" s="1" t="s">
        <v>629</v>
      </c>
      <c r="B347" s="1" t="s">
        <v>630</v>
      </c>
      <c r="C347" s="1" t="str">
        <f t="shared" si="10"/>
        <v>F0307-U0307</v>
      </c>
      <c r="D347" s="1" t="s">
        <v>1119</v>
      </c>
      <c r="E347" s="1" t="s">
        <v>1123</v>
      </c>
      <c r="F347" s="21" t="s">
        <v>1237</v>
      </c>
      <c r="G347" s="11" t="str">
        <f t="shared" si="11"/>
        <v>F0307-U0307-költségmegosztó 2</v>
      </c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15" x14ac:dyDescent="0.25">
      <c r="A348" s="1" t="s">
        <v>629</v>
      </c>
      <c r="B348" s="1" t="s">
        <v>630</v>
      </c>
      <c r="C348" s="1" t="str">
        <f t="shared" si="10"/>
        <v>F0307-U0307</v>
      </c>
      <c r="D348" s="1" t="s">
        <v>1119</v>
      </c>
      <c r="E348" s="1" t="s">
        <v>1123</v>
      </c>
      <c r="F348" s="21" t="s">
        <v>1238</v>
      </c>
      <c r="G348" s="11" t="str">
        <f t="shared" si="11"/>
        <v>F0307-U0307-költségmegosztó 3</v>
      </c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15" x14ac:dyDescent="0.25">
      <c r="A349" s="1" t="s">
        <v>629</v>
      </c>
      <c r="B349" s="1" t="s">
        <v>630</v>
      </c>
      <c r="C349" s="1" t="str">
        <f t="shared" si="10"/>
        <v>F0307-U0307</v>
      </c>
      <c r="D349" s="1" t="s">
        <v>1119</v>
      </c>
      <c r="E349" s="1" t="s">
        <v>1123</v>
      </c>
      <c r="F349" s="21" t="s">
        <v>1239</v>
      </c>
      <c r="G349" s="11" t="str">
        <f t="shared" si="11"/>
        <v>F0307-U0307-költségmegosztó 4</v>
      </c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15" x14ac:dyDescent="0.25">
      <c r="A350" s="1" t="s">
        <v>629</v>
      </c>
      <c r="B350" s="1" t="s">
        <v>630</v>
      </c>
      <c r="C350" s="1" t="str">
        <f t="shared" si="10"/>
        <v>F0307-U0307</v>
      </c>
      <c r="D350" s="1" t="s">
        <v>1119</v>
      </c>
      <c r="E350" s="1" t="s">
        <v>1123</v>
      </c>
      <c r="F350" s="21" t="s">
        <v>1240</v>
      </c>
      <c r="G350" s="11" t="str">
        <f t="shared" si="11"/>
        <v>F0307-U0307-költségmegosztó 5</v>
      </c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15" x14ac:dyDescent="0.25">
      <c r="A351" s="1" t="s">
        <v>631</v>
      </c>
      <c r="B351" s="1" t="s">
        <v>632</v>
      </c>
      <c r="C351" s="1" t="str">
        <f t="shared" si="10"/>
        <v>F0308-U0308</v>
      </c>
      <c r="D351" s="1" t="s">
        <v>1119</v>
      </c>
      <c r="E351" s="1" t="s">
        <v>1123</v>
      </c>
      <c r="F351" s="21" t="s">
        <v>1236</v>
      </c>
      <c r="G351" s="11" t="str">
        <f t="shared" si="11"/>
        <v>F0308-U0308-költségmegosztó 1</v>
      </c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15" x14ac:dyDescent="0.25">
      <c r="A352" s="1" t="s">
        <v>631</v>
      </c>
      <c r="B352" s="1" t="s">
        <v>632</v>
      </c>
      <c r="C352" s="1" t="str">
        <f t="shared" si="10"/>
        <v>F0308-U0308</v>
      </c>
      <c r="D352" s="1" t="s">
        <v>1119</v>
      </c>
      <c r="E352" s="1" t="s">
        <v>1123</v>
      </c>
      <c r="F352" s="21" t="s">
        <v>1237</v>
      </c>
      <c r="G352" s="11" t="str">
        <f t="shared" si="11"/>
        <v>F0308-U0308-költségmegosztó 2</v>
      </c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15" x14ac:dyDescent="0.25">
      <c r="A353" s="1" t="s">
        <v>631</v>
      </c>
      <c r="B353" s="1" t="s">
        <v>632</v>
      </c>
      <c r="C353" s="1" t="str">
        <f t="shared" si="10"/>
        <v>F0308-U0308</v>
      </c>
      <c r="D353" s="1" t="s">
        <v>1119</v>
      </c>
      <c r="E353" s="1" t="s">
        <v>1123</v>
      </c>
      <c r="F353" s="21" t="s">
        <v>1238</v>
      </c>
      <c r="G353" s="11" t="str">
        <f t="shared" si="11"/>
        <v>F0308-U0308-költségmegosztó 3</v>
      </c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15" x14ac:dyDescent="0.25">
      <c r="A354" s="1" t="s">
        <v>631</v>
      </c>
      <c r="B354" s="1" t="s">
        <v>632</v>
      </c>
      <c r="C354" s="1" t="str">
        <f t="shared" si="10"/>
        <v>F0308-U0308</v>
      </c>
      <c r="D354" s="1" t="s">
        <v>1119</v>
      </c>
      <c r="E354" s="1" t="s">
        <v>1123</v>
      </c>
      <c r="F354" s="21" t="s">
        <v>1239</v>
      </c>
      <c r="G354" s="11" t="str">
        <f t="shared" si="11"/>
        <v>F0308-U0308-költségmegosztó 4</v>
      </c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15" x14ac:dyDescent="0.25">
      <c r="A355" s="1" t="s">
        <v>631</v>
      </c>
      <c r="B355" s="1" t="s">
        <v>632</v>
      </c>
      <c r="C355" s="1" t="str">
        <f t="shared" si="10"/>
        <v>F0308-U0308</v>
      </c>
      <c r="D355" s="1" t="s">
        <v>1119</v>
      </c>
      <c r="E355" s="1" t="s">
        <v>1123</v>
      </c>
      <c r="F355" s="21" t="s">
        <v>1240</v>
      </c>
      <c r="G355" s="11" t="str">
        <f t="shared" si="11"/>
        <v>F0308-U0308-költségmegosztó 5</v>
      </c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15" x14ac:dyDescent="0.25">
      <c r="A356" s="1" t="s">
        <v>635</v>
      </c>
      <c r="B356" s="1" t="s">
        <v>636</v>
      </c>
      <c r="C356" s="1" t="str">
        <f t="shared" si="10"/>
        <v>F0310-U1025</v>
      </c>
      <c r="D356" s="1" t="s">
        <v>1119</v>
      </c>
      <c r="E356" s="1" t="s">
        <v>1123</v>
      </c>
      <c r="F356" s="21" t="s">
        <v>1236</v>
      </c>
      <c r="G356" s="11" t="str">
        <f t="shared" si="11"/>
        <v>F0310-U1025-költségmegosztó 1</v>
      </c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15" x14ac:dyDescent="0.25">
      <c r="A357" s="1" t="s">
        <v>635</v>
      </c>
      <c r="B357" s="1" t="s">
        <v>636</v>
      </c>
      <c r="C357" s="1" t="str">
        <f t="shared" si="10"/>
        <v>F0310-U1025</v>
      </c>
      <c r="D357" s="1" t="s">
        <v>1119</v>
      </c>
      <c r="E357" s="1" t="s">
        <v>1123</v>
      </c>
      <c r="F357" s="21" t="s">
        <v>1237</v>
      </c>
      <c r="G357" s="11" t="str">
        <f t="shared" si="11"/>
        <v>F0310-U1025-költségmegosztó 2</v>
      </c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15" x14ac:dyDescent="0.25">
      <c r="A358" s="1" t="s">
        <v>635</v>
      </c>
      <c r="B358" s="1" t="s">
        <v>636</v>
      </c>
      <c r="C358" s="1" t="str">
        <f t="shared" si="10"/>
        <v>F0310-U1025</v>
      </c>
      <c r="D358" s="1" t="s">
        <v>1119</v>
      </c>
      <c r="E358" s="1" t="s">
        <v>1123</v>
      </c>
      <c r="F358" s="21" t="s">
        <v>1238</v>
      </c>
      <c r="G358" s="11" t="str">
        <f t="shared" si="11"/>
        <v>F0310-U1025-költségmegosztó 3</v>
      </c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15" x14ac:dyDescent="0.25">
      <c r="A359" s="1" t="s">
        <v>635</v>
      </c>
      <c r="B359" s="1" t="s">
        <v>636</v>
      </c>
      <c r="C359" s="1" t="str">
        <f t="shared" si="10"/>
        <v>F0310-U1025</v>
      </c>
      <c r="D359" s="1" t="s">
        <v>1119</v>
      </c>
      <c r="E359" s="1" t="s">
        <v>1123</v>
      </c>
      <c r="F359" s="21" t="s">
        <v>1239</v>
      </c>
      <c r="G359" s="11" t="str">
        <f t="shared" si="11"/>
        <v>F0310-U1025-költségmegosztó 4</v>
      </c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15" x14ac:dyDescent="0.25">
      <c r="A360" s="1" t="s">
        <v>635</v>
      </c>
      <c r="B360" s="1" t="s">
        <v>636</v>
      </c>
      <c r="C360" s="1" t="str">
        <f t="shared" si="10"/>
        <v>F0310-U1025</v>
      </c>
      <c r="D360" s="1" t="s">
        <v>1119</v>
      </c>
      <c r="E360" s="1" t="s">
        <v>1123</v>
      </c>
      <c r="F360" s="21" t="s">
        <v>1240</v>
      </c>
      <c r="G360" s="11" t="str">
        <f t="shared" si="11"/>
        <v>F0310-U1025-költségmegosztó 5</v>
      </c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15" x14ac:dyDescent="0.25">
      <c r="A361" s="1" t="s">
        <v>637</v>
      </c>
      <c r="B361" s="1" t="s">
        <v>638</v>
      </c>
      <c r="C361" s="1" t="str">
        <f t="shared" si="10"/>
        <v>F0311-U0311</v>
      </c>
      <c r="D361" s="1" t="s">
        <v>1119</v>
      </c>
      <c r="E361" s="1" t="s">
        <v>1123</v>
      </c>
      <c r="F361" s="21" t="s">
        <v>1236</v>
      </c>
      <c r="G361" s="11" t="str">
        <f t="shared" si="11"/>
        <v>F0311-U0311-költségmegosztó 1</v>
      </c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15" x14ac:dyDescent="0.25">
      <c r="A362" s="1" t="s">
        <v>637</v>
      </c>
      <c r="B362" s="1" t="s">
        <v>638</v>
      </c>
      <c r="C362" s="1" t="str">
        <f t="shared" si="10"/>
        <v>F0311-U0311</v>
      </c>
      <c r="D362" s="1" t="s">
        <v>1119</v>
      </c>
      <c r="E362" s="1" t="s">
        <v>1123</v>
      </c>
      <c r="F362" s="21" t="s">
        <v>1237</v>
      </c>
      <c r="G362" s="11" t="str">
        <f t="shared" si="11"/>
        <v>F0311-U0311-költségmegosztó 2</v>
      </c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15" x14ac:dyDescent="0.25">
      <c r="A363" s="1" t="s">
        <v>637</v>
      </c>
      <c r="B363" s="1" t="s">
        <v>638</v>
      </c>
      <c r="C363" s="1" t="str">
        <f t="shared" si="10"/>
        <v>F0311-U0311</v>
      </c>
      <c r="D363" s="1" t="s">
        <v>1119</v>
      </c>
      <c r="E363" s="1" t="s">
        <v>1123</v>
      </c>
      <c r="F363" s="21" t="s">
        <v>1238</v>
      </c>
      <c r="G363" s="11" t="str">
        <f t="shared" si="11"/>
        <v>F0311-U0311-költségmegosztó 3</v>
      </c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15" x14ac:dyDescent="0.25">
      <c r="A364" s="1" t="s">
        <v>637</v>
      </c>
      <c r="B364" s="1" t="s">
        <v>638</v>
      </c>
      <c r="C364" s="1" t="str">
        <f t="shared" si="10"/>
        <v>F0311-U0311</v>
      </c>
      <c r="D364" s="1" t="s">
        <v>1119</v>
      </c>
      <c r="E364" s="1" t="s">
        <v>1123</v>
      </c>
      <c r="F364" s="21" t="s">
        <v>1239</v>
      </c>
      <c r="G364" s="11" t="str">
        <f t="shared" si="11"/>
        <v>F0311-U0311-költségmegosztó 4</v>
      </c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15" x14ac:dyDescent="0.25">
      <c r="A365" s="1" t="s">
        <v>637</v>
      </c>
      <c r="B365" s="1" t="s">
        <v>638</v>
      </c>
      <c r="C365" s="1" t="str">
        <f t="shared" si="10"/>
        <v>F0311-U0311</v>
      </c>
      <c r="D365" s="1" t="s">
        <v>1119</v>
      </c>
      <c r="E365" s="1" t="s">
        <v>1123</v>
      </c>
      <c r="F365" s="21" t="s">
        <v>1240</v>
      </c>
      <c r="G365" s="11" t="str">
        <f t="shared" si="11"/>
        <v>F0311-U0311-költségmegosztó 5</v>
      </c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15" x14ac:dyDescent="0.25">
      <c r="A366" s="1" t="s">
        <v>639</v>
      </c>
      <c r="B366" s="1" t="s">
        <v>640</v>
      </c>
      <c r="C366" s="1" t="str">
        <f t="shared" si="10"/>
        <v>F0312-U0312</v>
      </c>
      <c r="D366" s="1" t="s">
        <v>1119</v>
      </c>
      <c r="E366" s="1" t="s">
        <v>1123</v>
      </c>
      <c r="F366" s="21" t="s">
        <v>1236</v>
      </c>
      <c r="G366" s="11" t="str">
        <f t="shared" si="11"/>
        <v>F0312-U0312-költségmegosztó 1</v>
      </c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15" x14ac:dyDescent="0.25">
      <c r="A367" s="1" t="s">
        <v>639</v>
      </c>
      <c r="B367" s="1" t="s">
        <v>640</v>
      </c>
      <c r="C367" s="1" t="str">
        <f t="shared" si="10"/>
        <v>F0312-U0312</v>
      </c>
      <c r="D367" s="1" t="s">
        <v>1119</v>
      </c>
      <c r="E367" s="1" t="s">
        <v>1123</v>
      </c>
      <c r="F367" s="21" t="s">
        <v>1237</v>
      </c>
      <c r="G367" s="11" t="str">
        <f t="shared" si="11"/>
        <v>F0312-U0312-költségmegosztó 2</v>
      </c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15" x14ac:dyDescent="0.25">
      <c r="A368" s="1" t="s">
        <v>639</v>
      </c>
      <c r="B368" s="1" t="s">
        <v>640</v>
      </c>
      <c r="C368" s="1" t="str">
        <f t="shared" si="10"/>
        <v>F0312-U0312</v>
      </c>
      <c r="D368" s="1" t="s">
        <v>1119</v>
      </c>
      <c r="E368" s="1" t="s">
        <v>1123</v>
      </c>
      <c r="F368" s="21" t="s">
        <v>1238</v>
      </c>
      <c r="G368" s="11" t="str">
        <f t="shared" si="11"/>
        <v>F0312-U0312-költségmegosztó 3</v>
      </c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15" x14ac:dyDescent="0.25">
      <c r="A369" s="1" t="s">
        <v>639</v>
      </c>
      <c r="B369" s="1" t="s">
        <v>640</v>
      </c>
      <c r="C369" s="1" t="str">
        <f t="shared" si="10"/>
        <v>F0312-U0312</v>
      </c>
      <c r="D369" s="1" t="s">
        <v>1119</v>
      </c>
      <c r="E369" s="1" t="s">
        <v>1123</v>
      </c>
      <c r="F369" s="21" t="s">
        <v>1239</v>
      </c>
      <c r="G369" s="11" t="str">
        <f t="shared" si="11"/>
        <v>F0312-U0312-költségmegosztó 4</v>
      </c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15" x14ac:dyDescent="0.25">
      <c r="A370" s="1" t="s">
        <v>639</v>
      </c>
      <c r="B370" s="1" t="s">
        <v>640</v>
      </c>
      <c r="C370" s="1" t="str">
        <f t="shared" si="10"/>
        <v>F0312-U0312</v>
      </c>
      <c r="D370" s="1" t="s">
        <v>1119</v>
      </c>
      <c r="E370" s="1" t="s">
        <v>1123</v>
      </c>
      <c r="F370" s="21" t="s">
        <v>1240</v>
      </c>
      <c r="G370" s="11" t="str">
        <f t="shared" si="11"/>
        <v>F0312-U0312-költségmegosztó 5</v>
      </c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15" x14ac:dyDescent="0.25">
      <c r="A371" s="1" t="s">
        <v>633</v>
      </c>
      <c r="B371" s="1" t="s">
        <v>634</v>
      </c>
      <c r="C371" s="1" t="str">
        <f t="shared" si="10"/>
        <v>F0309-U0309</v>
      </c>
      <c r="D371" s="1" t="s">
        <v>1119</v>
      </c>
      <c r="E371" s="1" t="s">
        <v>1123</v>
      </c>
      <c r="F371" s="21" t="s">
        <v>1236</v>
      </c>
      <c r="G371" s="11" t="str">
        <f t="shared" si="11"/>
        <v>F0309-U0309-költségmegosztó 1</v>
      </c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5" x14ac:dyDescent="0.25">
      <c r="A372" s="1" t="s">
        <v>633</v>
      </c>
      <c r="B372" s="1" t="s">
        <v>634</v>
      </c>
      <c r="C372" s="1" t="str">
        <f t="shared" si="10"/>
        <v>F0309-U0309</v>
      </c>
      <c r="D372" s="1" t="s">
        <v>1119</v>
      </c>
      <c r="E372" s="1" t="s">
        <v>1123</v>
      </c>
      <c r="F372" s="21" t="s">
        <v>1237</v>
      </c>
      <c r="G372" s="11" t="str">
        <f t="shared" si="11"/>
        <v>F0309-U0309-költségmegosztó 2</v>
      </c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15" x14ac:dyDescent="0.25">
      <c r="A373" s="1" t="s">
        <v>633</v>
      </c>
      <c r="B373" s="1" t="s">
        <v>634</v>
      </c>
      <c r="C373" s="1" t="str">
        <f t="shared" si="10"/>
        <v>F0309-U0309</v>
      </c>
      <c r="D373" s="1" t="s">
        <v>1119</v>
      </c>
      <c r="E373" s="1" t="s">
        <v>1123</v>
      </c>
      <c r="F373" s="21" t="s">
        <v>1238</v>
      </c>
      <c r="G373" s="11" t="str">
        <f t="shared" si="11"/>
        <v>F0309-U0309-költségmegosztó 3</v>
      </c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15" x14ac:dyDescent="0.25">
      <c r="A374" s="1" t="s">
        <v>633</v>
      </c>
      <c r="B374" s="1" t="s">
        <v>634</v>
      </c>
      <c r="C374" s="1" t="str">
        <f t="shared" si="10"/>
        <v>F0309-U0309</v>
      </c>
      <c r="D374" s="1" t="s">
        <v>1119</v>
      </c>
      <c r="E374" s="1" t="s">
        <v>1123</v>
      </c>
      <c r="F374" s="21" t="s">
        <v>1239</v>
      </c>
      <c r="G374" s="11" t="str">
        <f t="shared" si="11"/>
        <v>F0309-U0309-költségmegosztó 4</v>
      </c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15" x14ac:dyDescent="0.25">
      <c r="A375" s="1" t="s">
        <v>633</v>
      </c>
      <c r="B375" s="1" t="s">
        <v>634</v>
      </c>
      <c r="C375" s="1" t="str">
        <f t="shared" si="10"/>
        <v>F0309-U0309</v>
      </c>
      <c r="D375" s="1" t="s">
        <v>1119</v>
      </c>
      <c r="E375" s="1" t="s">
        <v>1123</v>
      </c>
      <c r="F375" s="21" t="s">
        <v>1240</v>
      </c>
      <c r="G375" s="11" t="str">
        <f t="shared" si="11"/>
        <v>F0309-U0309-költségmegosztó 5</v>
      </c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15" x14ac:dyDescent="0.25">
      <c r="A376" s="1" t="s">
        <v>641</v>
      </c>
      <c r="B376" s="1" t="s">
        <v>642</v>
      </c>
      <c r="C376" s="1" t="str">
        <f t="shared" si="10"/>
        <v>F0313-U0702</v>
      </c>
      <c r="D376" s="1" t="s">
        <v>1119</v>
      </c>
      <c r="E376" s="1" t="s">
        <v>1123</v>
      </c>
      <c r="F376" s="21" t="s">
        <v>1236</v>
      </c>
      <c r="G376" s="11" t="str">
        <f t="shared" si="11"/>
        <v>F0313-U0702-költségmegosztó 1</v>
      </c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15" x14ac:dyDescent="0.25">
      <c r="A377" s="1" t="s">
        <v>641</v>
      </c>
      <c r="B377" s="1" t="s">
        <v>642</v>
      </c>
      <c r="C377" s="1" t="str">
        <f t="shared" si="10"/>
        <v>F0313-U0702</v>
      </c>
      <c r="D377" s="1" t="s">
        <v>1119</v>
      </c>
      <c r="E377" s="1" t="s">
        <v>1123</v>
      </c>
      <c r="F377" s="21" t="s">
        <v>1237</v>
      </c>
      <c r="G377" s="11" t="str">
        <f t="shared" si="11"/>
        <v>F0313-U0702-költségmegosztó 2</v>
      </c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15" x14ac:dyDescent="0.25">
      <c r="A378" s="1" t="s">
        <v>641</v>
      </c>
      <c r="B378" s="1" t="s">
        <v>642</v>
      </c>
      <c r="C378" s="1" t="str">
        <f t="shared" si="10"/>
        <v>F0313-U0702</v>
      </c>
      <c r="D378" s="1" t="s">
        <v>1119</v>
      </c>
      <c r="E378" s="1" t="s">
        <v>1123</v>
      </c>
      <c r="F378" s="21" t="s">
        <v>1238</v>
      </c>
      <c r="G378" s="11" t="str">
        <f t="shared" si="11"/>
        <v>F0313-U0702-költségmegosztó 3</v>
      </c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15" x14ac:dyDescent="0.25">
      <c r="A379" s="1" t="s">
        <v>641</v>
      </c>
      <c r="B379" s="1" t="s">
        <v>642</v>
      </c>
      <c r="C379" s="1" t="str">
        <f t="shared" si="10"/>
        <v>F0313-U0702</v>
      </c>
      <c r="D379" s="1" t="s">
        <v>1119</v>
      </c>
      <c r="E379" s="1" t="s">
        <v>1123</v>
      </c>
      <c r="F379" s="21" t="s">
        <v>1239</v>
      </c>
      <c r="G379" s="11" t="str">
        <f t="shared" si="11"/>
        <v>F0313-U0702-költségmegosztó 4</v>
      </c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15" x14ac:dyDescent="0.25">
      <c r="A380" s="1" t="s">
        <v>641</v>
      </c>
      <c r="B380" s="1" t="s">
        <v>642</v>
      </c>
      <c r="C380" s="1" t="str">
        <f t="shared" si="10"/>
        <v>F0313-U0702</v>
      </c>
      <c r="D380" s="1" t="s">
        <v>1119</v>
      </c>
      <c r="E380" s="1" t="s">
        <v>1123</v>
      </c>
      <c r="F380" s="21" t="s">
        <v>1240</v>
      </c>
      <c r="G380" s="11" t="str">
        <f t="shared" si="11"/>
        <v>F0313-U0702-költségmegosztó 5</v>
      </c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15" x14ac:dyDescent="0.25">
      <c r="A381" s="1" t="s">
        <v>643</v>
      </c>
      <c r="B381" s="1" t="s">
        <v>644</v>
      </c>
      <c r="C381" s="1" t="str">
        <f t="shared" si="10"/>
        <v>F0314-U1009</v>
      </c>
      <c r="D381" s="1" t="s">
        <v>1119</v>
      </c>
      <c r="E381" s="1" t="s">
        <v>1123</v>
      </c>
      <c r="F381" s="21" t="s">
        <v>1236</v>
      </c>
      <c r="G381" s="11" t="str">
        <f t="shared" si="11"/>
        <v>F0314-U1009-költségmegosztó 1</v>
      </c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15" x14ac:dyDescent="0.25">
      <c r="A382" s="1" t="s">
        <v>643</v>
      </c>
      <c r="B382" s="1" t="s">
        <v>644</v>
      </c>
      <c r="C382" s="1" t="str">
        <f t="shared" si="10"/>
        <v>F0314-U1009</v>
      </c>
      <c r="D382" s="1" t="s">
        <v>1119</v>
      </c>
      <c r="E382" s="1" t="s">
        <v>1123</v>
      </c>
      <c r="F382" s="21" t="s">
        <v>1237</v>
      </c>
      <c r="G382" s="11" t="str">
        <f t="shared" si="11"/>
        <v>F0314-U1009-költségmegosztó 2</v>
      </c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15" x14ac:dyDescent="0.25">
      <c r="A383" s="1" t="s">
        <v>643</v>
      </c>
      <c r="B383" s="1" t="s">
        <v>644</v>
      </c>
      <c r="C383" s="1" t="str">
        <f t="shared" si="10"/>
        <v>F0314-U1009</v>
      </c>
      <c r="D383" s="1" t="s">
        <v>1119</v>
      </c>
      <c r="E383" s="1" t="s">
        <v>1123</v>
      </c>
      <c r="F383" s="21" t="s">
        <v>1238</v>
      </c>
      <c r="G383" s="11" t="str">
        <f t="shared" si="11"/>
        <v>F0314-U1009-költségmegosztó 3</v>
      </c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15" x14ac:dyDescent="0.25">
      <c r="A384" s="1" t="s">
        <v>643</v>
      </c>
      <c r="B384" s="1" t="s">
        <v>644</v>
      </c>
      <c r="C384" s="1" t="str">
        <f t="shared" si="10"/>
        <v>F0314-U1009</v>
      </c>
      <c r="D384" s="1" t="s">
        <v>1119</v>
      </c>
      <c r="E384" s="1" t="s">
        <v>1123</v>
      </c>
      <c r="F384" s="21" t="s">
        <v>1239</v>
      </c>
      <c r="G384" s="11" t="str">
        <f t="shared" si="11"/>
        <v>F0314-U1009-költségmegosztó 4</v>
      </c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15" x14ac:dyDescent="0.25">
      <c r="A385" s="1" t="s">
        <v>643</v>
      </c>
      <c r="B385" s="1" t="s">
        <v>644</v>
      </c>
      <c r="C385" s="1" t="str">
        <f t="shared" si="10"/>
        <v>F0314-U1009</v>
      </c>
      <c r="D385" s="1" t="s">
        <v>1119</v>
      </c>
      <c r="E385" s="1" t="s">
        <v>1123</v>
      </c>
      <c r="F385" s="21" t="s">
        <v>1240</v>
      </c>
      <c r="G385" s="11" t="str">
        <f t="shared" si="11"/>
        <v>F0314-U1009-költségmegosztó 5</v>
      </c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15" x14ac:dyDescent="0.25">
      <c r="A386" s="1" t="s">
        <v>645</v>
      </c>
      <c r="B386" s="1" t="s">
        <v>646</v>
      </c>
      <c r="C386" s="1" t="str">
        <f t="shared" si="10"/>
        <v>F0315-U0315</v>
      </c>
      <c r="D386" s="1" t="s">
        <v>1119</v>
      </c>
      <c r="E386" s="1" t="s">
        <v>1123</v>
      </c>
      <c r="F386" s="21" t="s">
        <v>1236</v>
      </c>
      <c r="G386" s="11" t="str">
        <f t="shared" si="11"/>
        <v>F0315-U0315-költségmegosztó 1</v>
      </c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15" x14ac:dyDescent="0.25">
      <c r="A387" s="1" t="s">
        <v>645</v>
      </c>
      <c r="B387" s="1" t="s">
        <v>646</v>
      </c>
      <c r="C387" s="1" t="str">
        <f t="shared" ref="C387:C450" si="12">CONCATENATE(A387,"-",B387)</f>
        <v>F0315-U0315</v>
      </c>
      <c r="D387" s="1" t="s">
        <v>1119</v>
      </c>
      <c r="E387" s="1" t="s">
        <v>1123</v>
      </c>
      <c r="F387" s="21" t="s">
        <v>1237</v>
      </c>
      <c r="G387" s="11" t="str">
        <f t="shared" ref="G387:G450" si="13">CONCATENATE(C387,"-",F387)</f>
        <v>F0315-U0315-költségmegosztó 2</v>
      </c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15" x14ac:dyDescent="0.25">
      <c r="A388" s="1" t="s">
        <v>645</v>
      </c>
      <c r="B388" s="1" t="s">
        <v>646</v>
      </c>
      <c r="C388" s="1" t="str">
        <f t="shared" si="12"/>
        <v>F0315-U0315</v>
      </c>
      <c r="D388" s="1" t="s">
        <v>1119</v>
      </c>
      <c r="E388" s="1" t="s">
        <v>1123</v>
      </c>
      <c r="F388" s="21" t="s">
        <v>1238</v>
      </c>
      <c r="G388" s="11" t="str">
        <f t="shared" si="13"/>
        <v>F0315-U0315-költségmegosztó 3</v>
      </c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15" x14ac:dyDescent="0.25">
      <c r="A389" s="1" t="s">
        <v>645</v>
      </c>
      <c r="B389" s="1" t="s">
        <v>646</v>
      </c>
      <c r="C389" s="1" t="str">
        <f t="shared" si="12"/>
        <v>F0315-U0315</v>
      </c>
      <c r="D389" s="1" t="s">
        <v>1119</v>
      </c>
      <c r="E389" s="1" t="s">
        <v>1123</v>
      </c>
      <c r="F389" s="21" t="s">
        <v>1239</v>
      </c>
      <c r="G389" s="11" t="str">
        <f t="shared" si="13"/>
        <v>F0315-U0315-költségmegosztó 4</v>
      </c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15" x14ac:dyDescent="0.25">
      <c r="A390" s="1" t="s">
        <v>645</v>
      </c>
      <c r="B390" s="1" t="s">
        <v>646</v>
      </c>
      <c r="C390" s="1" t="str">
        <f t="shared" si="12"/>
        <v>F0315-U0315</v>
      </c>
      <c r="D390" s="1" t="s">
        <v>1119</v>
      </c>
      <c r="E390" s="1" t="s">
        <v>1123</v>
      </c>
      <c r="F390" s="21" t="s">
        <v>1240</v>
      </c>
      <c r="G390" s="11" t="str">
        <f t="shared" si="13"/>
        <v>F0315-U0315-költségmegosztó 5</v>
      </c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15" x14ac:dyDescent="0.25">
      <c r="A391" s="1" t="s">
        <v>647</v>
      </c>
      <c r="B391" s="1" t="s">
        <v>648</v>
      </c>
      <c r="C391" s="1" t="str">
        <f t="shared" si="12"/>
        <v>F0316-U0926</v>
      </c>
      <c r="D391" s="1" t="s">
        <v>1119</v>
      </c>
      <c r="E391" s="1" t="s">
        <v>1123</v>
      </c>
      <c r="F391" s="21" t="s">
        <v>1236</v>
      </c>
      <c r="G391" s="11" t="str">
        <f t="shared" si="13"/>
        <v>F0316-U0926-költségmegosztó 1</v>
      </c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15" x14ac:dyDescent="0.25">
      <c r="A392" s="1" t="s">
        <v>647</v>
      </c>
      <c r="B392" s="1" t="s">
        <v>648</v>
      </c>
      <c r="C392" s="1" t="str">
        <f t="shared" si="12"/>
        <v>F0316-U0926</v>
      </c>
      <c r="D392" s="1" t="s">
        <v>1119</v>
      </c>
      <c r="E392" s="1" t="s">
        <v>1123</v>
      </c>
      <c r="F392" s="21" t="s">
        <v>1237</v>
      </c>
      <c r="G392" s="11" t="str">
        <f t="shared" si="13"/>
        <v>F0316-U0926-költségmegosztó 2</v>
      </c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15" x14ac:dyDescent="0.25">
      <c r="A393" s="1" t="s">
        <v>647</v>
      </c>
      <c r="B393" s="1" t="s">
        <v>648</v>
      </c>
      <c r="C393" s="1" t="str">
        <f t="shared" si="12"/>
        <v>F0316-U0926</v>
      </c>
      <c r="D393" s="1" t="s">
        <v>1119</v>
      </c>
      <c r="E393" s="1" t="s">
        <v>1123</v>
      </c>
      <c r="F393" s="21" t="s">
        <v>1238</v>
      </c>
      <c r="G393" s="11" t="str">
        <f t="shared" si="13"/>
        <v>F0316-U0926-költségmegosztó 3</v>
      </c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15" x14ac:dyDescent="0.25">
      <c r="A394" s="1" t="s">
        <v>647</v>
      </c>
      <c r="B394" s="1" t="s">
        <v>648</v>
      </c>
      <c r="C394" s="1" t="str">
        <f t="shared" si="12"/>
        <v>F0316-U0926</v>
      </c>
      <c r="D394" s="1" t="s">
        <v>1119</v>
      </c>
      <c r="E394" s="1" t="s">
        <v>1123</v>
      </c>
      <c r="F394" s="21" t="s">
        <v>1239</v>
      </c>
      <c r="G394" s="11" t="str">
        <f t="shared" si="13"/>
        <v>F0316-U0926-költségmegosztó 4</v>
      </c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15" x14ac:dyDescent="0.25">
      <c r="A395" s="1" t="s">
        <v>647</v>
      </c>
      <c r="B395" s="1" t="s">
        <v>648</v>
      </c>
      <c r="C395" s="1" t="str">
        <f t="shared" si="12"/>
        <v>F0316-U0926</v>
      </c>
      <c r="D395" s="1" t="s">
        <v>1119</v>
      </c>
      <c r="E395" s="1" t="s">
        <v>1123</v>
      </c>
      <c r="F395" s="21" t="s">
        <v>1240</v>
      </c>
      <c r="G395" s="11" t="str">
        <f t="shared" si="13"/>
        <v>F0316-U0926-költségmegosztó 5</v>
      </c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15" x14ac:dyDescent="0.25">
      <c r="A396" s="1" t="s">
        <v>649</v>
      </c>
      <c r="B396" s="1" t="s">
        <v>650</v>
      </c>
      <c r="C396" s="1" t="str">
        <f t="shared" si="12"/>
        <v>F0317-U0580</v>
      </c>
      <c r="D396" s="1" t="s">
        <v>1119</v>
      </c>
      <c r="E396" s="1" t="s">
        <v>1123</v>
      </c>
      <c r="F396" s="21" t="s">
        <v>1236</v>
      </c>
      <c r="G396" s="11" t="str">
        <f t="shared" si="13"/>
        <v>F0317-U0580-költségmegosztó 1</v>
      </c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15" x14ac:dyDescent="0.25">
      <c r="A397" s="1" t="s">
        <v>649</v>
      </c>
      <c r="B397" s="1" t="s">
        <v>650</v>
      </c>
      <c r="C397" s="1" t="str">
        <f t="shared" si="12"/>
        <v>F0317-U0580</v>
      </c>
      <c r="D397" s="1" t="s">
        <v>1119</v>
      </c>
      <c r="E397" s="1" t="s">
        <v>1123</v>
      </c>
      <c r="F397" s="21" t="s">
        <v>1237</v>
      </c>
      <c r="G397" s="11" t="str">
        <f t="shared" si="13"/>
        <v>F0317-U0580-költségmegosztó 2</v>
      </c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15" x14ac:dyDescent="0.25">
      <c r="A398" s="1" t="s">
        <v>649</v>
      </c>
      <c r="B398" s="1" t="s">
        <v>650</v>
      </c>
      <c r="C398" s="1" t="str">
        <f t="shared" si="12"/>
        <v>F0317-U0580</v>
      </c>
      <c r="D398" s="1" t="s">
        <v>1119</v>
      </c>
      <c r="E398" s="1" t="s">
        <v>1123</v>
      </c>
      <c r="F398" s="21" t="s">
        <v>1238</v>
      </c>
      <c r="G398" s="11" t="str">
        <f t="shared" si="13"/>
        <v>F0317-U0580-költségmegosztó 3</v>
      </c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15" x14ac:dyDescent="0.25">
      <c r="A399" s="1" t="s">
        <v>649</v>
      </c>
      <c r="B399" s="1" t="s">
        <v>650</v>
      </c>
      <c r="C399" s="1" t="str">
        <f t="shared" si="12"/>
        <v>F0317-U0580</v>
      </c>
      <c r="D399" s="1" t="s">
        <v>1119</v>
      </c>
      <c r="E399" s="1" t="s">
        <v>1123</v>
      </c>
      <c r="F399" s="21" t="s">
        <v>1239</v>
      </c>
      <c r="G399" s="11" t="str">
        <f t="shared" si="13"/>
        <v>F0317-U0580-költségmegosztó 4</v>
      </c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15" x14ac:dyDescent="0.25">
      <c r="A400" s="1" t="s">
        <v>649</v>
      </c>
      <c r="B400" s="1" t="s">
        <v>650</v>
      </c>
      <c r="C400" s="1" t="str">
        <f t="shared" si="12"/>
        <v>F0317-U0580</v>
      </c>
      <c r="D400" s="1" t="s">
        <v>1119</v>
      </c>
      <c r="E400" s="1" t="s">
        <v>1123</v>
      </c>
      <c r="F400" s="21" t="s">
        <v>1240</v>
      </c>
      <c r="G400" s="11" t="str">
        <f t="shared" si="13"/>
        <v>F0317-U0580-költségmegosztó 5</v>
      </c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15" x14ac:dyDescent="0.25">
      <c r="A401" s="1" t="s">
        <v>651</v>
      </c>
      <c r="B401" s="1" t="s">
        <v>652</v>
      </c>
      <c r="C401" s="1" t="str">
        <f t="shared" si="12"/>
        <v>F0318-U1017</v>
      </c>
      <c r="D401" s="1" t="s">
        <v>1119</v>
      </c>
      <c r="E401" s="1" t="s">
        <v>1123</v>
      </c>
      <c r="F401" s="21" t="s">
        <v>1236</v>
      </c>
      <c r="G401" s="11" t="str">
        <f t="shared" si="13"/>
        <v>F0318-U1017-költségmegosztó 1</v>
      </c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15" x14ac:dyDescent="0.25">
      <c r="A402" s="1" t="s">
        <v>651</v>
      </c>
      <c r="B402" s="1" t="s">
        <v>652</v>
      </c>
      <c r="C402" s="1" t="str">
        <f t="shared" si="12"/>
        <v>F0318-U1017</v>
      </c>
      <c r="D402" s="1" t="s">
        <v>1119</v>
      </c>
      <c r="E402" s="1" t="s">
        <v>1123</v>
      </c>
      <c r="F402" s="21" t="s">
        <v>1237</v>
      </c>
      <c r="G402" s="11" t="str">
        <f t="shared" si="13"/>
        <v>F0318-U1017-költségmegosztó 2</v>
      </c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15" x14ac:dyDescent="0.25">
      <c r="A403" s="1" t="s">
        <v>651</v>
      </c>
      <c r="B403" s="1" t="s">
        <v>652</v>
      </c>
      <c r="C403" s="1" t="str">
        <f t="shared" si="12"/>
        <v>F0318-U1017</v>
      </c>
      <c r="D403" s="1" t="s">
        <v>1119</v>
      </c>
      <c r="E403" s="1" t="s">
        <v>1123</v>
      </c>
      <c r="F403" s="21" t="s">
        <v>1238</v>
      </c>
      <c r="G403" s="11" t="str">
        <f t="shared" si="13"/>
        <v>F0318-U1017-költségmegosztó 3</v>
      </c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15" x14ac:dyDescent="0.25">
      <c r="A404" s="1" t="s">
        <v>651</v>
      </c>
      <c r="B404" s="1" t="s">
        <v>652</v>
      </c>
      <c r="C404" s="1" t="str">
        <f t="shared" si="12"/>
        <v>F0318-U1017</v>
      </c>
      <c r="D404" s="1" t="s">
        <v>1119</v>
      </c>
      <c r="E404" s="1" t="s">
        <v>1123</v>
      </c>
      <c r="F404" s="21" t="s">
        <v>1239</v>
      </c>
      <c r="G404" s="11" t="str">
        <f t="shared" si="13"/>
        <v>F0318-U1017-költségmegosztó 4</v>
      </c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15" x14ac:dyDescent="0.25">
      <c r="A405" s="1" t="s">
        <v>651</v>
      </c>
      <c r="B405" s="1" t="s">
        <v>652</v>
      </c>
      <c r="C405" s="1" t="str">
        <f t="shared" si="12"/>
        <v>F0318-U1017</v>
      </c>
      <c r="D405" s="1" t="s">
        <v>1119</v>
      </c>
      <c r="E405" s="1" t="s">
        <v>1123</v>
      </c>
      <c r="F405" s="21" t="s">
        <v>1240</v>
      </c>
      <c r="G405" s="11" t="str">
        <f t="shared" si="13"/>
        <v>F0318-U1017-költségmegosztó 5</v>
      </c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15" x14ac:dyDescent="0.25">
      <c r="A406" s="1" t="s">
        <v>653</v>
      </c>
      <c r="B406" s="1" t="s">
        <v>654</v>
      </c>
      <c r="C406" s="1" t="str">
        <f t="shared" si="12"/>
        <v>F0319-U0806</v>
      </c>
      <c r="D406" s="1" t="s">
        <v>1119</v>
      </c>
      <c r="E406" s="1" t="s">
        <v>1123</v>
      </c>
      <c r="F406" s="21" t="s">
        <v>1236</v>
      </c>
      <c r="G406" s="11" t="str">
        <f t="shared" si="13"/>
        <v>F0319-U0806-költségmegosztó 1</v>
      </c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15" x14ac:dyDescent="0.25">
      <c r="A407" s="1" t="s">
        <v>653</v>
      </c>
      <c r="B407" s="1" t="s">
        <v>654</v>
      </c>
      <c r="C407" s="1" t="str">
        <f t="shared" si="12"/>
        <v>F0319-U0806</v>
      </c>
      <c r="D407" s="1" t="s">
        <v>1119</v>
      </c>
      <c r="E407" s="1" t="s">
        <v>1123</v>
      </c>
      <c r="F407" s="21" t="s">
        <v>1237</v>
      </c>
      <c r="G407" s="11" t="str">
        <f t="shared" si="13"/>
        <v>F0319-U0806-költségmegosztó 2</v>
      </c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15" x14ac:dyDescent="0.25">
      <c r="A408" s="1" t="s">
        <v>653</v>
      </c>
      <c r="B408" s="1" t="s">
        <v>654</v>
      </c>
      <c r="C408" s="1" t="str">
        <f t="shared" si="12"/>
        <v>F0319-U0806</v>
      </c>
      <c r="D408" s="1" t="s">
        <v>1119</v>
      </c>
      <c r="E408" s="1" t="s">
        <v>1123</v>
      </c>
      <c r="F408" s="21" t="s">
        <v>1238</v>
      </c>
      <c r="G408" s="11" t="str">
        <f t="shared" si="13"/>
        <v>F0319-U0806-költségmegosztó 3</v>
      </c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15" x14ac:dyDescent="0.25">
      <c r="A409" s="1" t="s">
        <v>653</v>
      </c>
      <c r="B409" s="1" t="s">
        <v>654</v>
      </c>
      <c r="C409" s="1" t="str">
        <f t="shared" si="12"/>
        <v>F0319-U0806</v>
      </c>
      <c r="D409" s="1" t="s">
        <v>1119</v>
      </c>
      <c r="E409" s="1" t="s">
        <v>1123</v>
      </c>
      <c r="F409" s="21" t="s">
        <v>1239</v>
      </c>
      <c r="G409" s="11" t="str">
        <f t="shared" si="13"/>
        <v>F0319-U0806-költségmegosztó 4</v>
      </c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15" x14ac:dyDescent="0.25">
      <c r="A410" s="1" t="s">
        <v>653</v>
      </c>
      <c r="B410" s="1" t="s">
        <v>654</v>
      </c>
      <c r="C410" s="1" t="str">
        <f t="shared" si="12"/>
        <v>F0319-U0806</v>
      </c>
      <c r="D410" s="1" t="s">
        <v>1119</v>
      </c>
      <c r="E410" s="1" t="s">
        <v>1123</v>
      </c>
      <c r="F410" s="21" t="s">
        <v>1240</v>
      </c>
      <c r="G410" s="11" t="str">
        <f t="shared" si="13"/>
        <v>F0319-U0806-költségmegosztó 5</v>
      </c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15" x14ac:dyDescent="0.25">
      <c r="A411" s="1" t="s">
        <v>655</v>
      </c>
      <c r="B411" s="1" t="s">
        <v>656</v>
      </c>
      <c r="C411" s="1" t="str">
        <f t="shared" si="12"/>
        <v>F0320-U0738</v>
      </c>
      <c r="D411" s="1" t="s">
        <v>1119</v>
      </c>
      <c r="E411" s="1" t="s">
        <v>1123</v>
      </c>
      <c r="F411" s="21" t="s">
        <v>1236</v>
      </c>
      <c r="G411" s="11" t="str">
        <f t="shared" si="13"/>
        <v>F0320-U0738-költségmegosztó 1</v>
      </c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15" x14ac:dyDescent="0.25">
      <c r="A412" s="1" t="s">
        <v>655</v>
      </c>
      <c r="B412" s="1" t="s">
        <v>656</v>
      </c>
      <c r="C412" s="1" t="str">
        <f t="shared" si="12"/>
        <v>F0320-U0738</v>
      </c>
      <c r="D412" s="1" t="s">
        <v>1119</v>
      </c>
      <c r="E412" s="1" t="s">
        <v>1123</v>
      </c>
      <c r="F412" s="21" t="s">
        <v>1237</v>
      </c>
      <c r="G412" s="11" t="str">
        <f t="shared" si="13"/>
        <v>F0320-U0738-költségmegosztó 2</v>
      </c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15" x14ac:dyDescent="0.25">
      <c r="A413" s="1" t="s">
        <v>655</v>
      </c>
      <c r="B413" s="1" t="s">
        <v>656</v>
      </c>
      <c r="C413" s="1" t="str">
        <f t="shared" si="12"/>
        <v>F0320-U0738</v>
      </c>
      <c r="D413" s="1" t="s">
        <v>1119</v>
      </c>
      <c r="E413" s="1" t="s">
        <v>1123</v>
      </c>
      <c r="F413" s="21" t="s">
        <v>1238</v>
      </c>
      <c r="G413" s="11" t="str">
        <f t="shared" si="13"/>
        <v>F0320-U0738-költségmegosztó 3</v>
      </c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15" x14ac:dyDescent="0.25">
      <c r="A414" s="1" t="s">
        <v>655</v>
      </c>
      <c r="B414" s="1" t="s">
        <v>656</v>
      </c>
      <c r="C414" s="1" t="str">
        <f t="shared" si="12"/>
        <v>F0320-U0738</v>
      </c>
      <c r="D414" s="1" t="s">
        <v>1119</v>
      </c>
      <c r="E414" s="1" t="s">
        <v>1123</v>
      </c>
      <c r="F414" s="21" t="s">
        <v>1239</v>
      </c>
      <c r="G414" s="11" t="str">
        <f t="shared" si="13"/>
        <v>F0320-U0738-költségmegosztó 4</v>
      </c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15" x14ac:dyDescent="0.25">
      <c r="A415" s="1" t="s">
        <v>655</v>
      </c>
      <c r="B415" s="1" t="s">
        <v>656</v>
      </c>
      <c r="C415" s="1" t="str">
        <f t="shared" si="12"/>
        <v>F0320-U0738</v>
      </c>
      <c r="D415" s="1" t="s">
        <v>1119</v>
      </c>
      <c r="E415" s="1" t="s">
        <v>1123</v>
      </c>
      <c r="F415" s="21" t="s">
        <v>1240</v>
      </c>
      <c r="G415" s="11" t="str">
        <f t="shared" si="13"/>
        <v>F0320-U0738-költségmegosztó 5</v>
      </c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15" x14ac:dyDescent="0.25">
      <c r="A416" s="1" t="s">
        <v>657</v>
      </c>
      <c r="B416" s="1" t="s">
        <v>658</v>
      </c>
      <c r="C416" s="1" t="str">
        <f t="shared" si="12"/>
        <v>F0321-U0995</v>
      </c>
      <c r="D416" s="1" t="s">
        <v>1119</v>
      </c>
      <c r="E416" s="1" t="s">
        <v>1123</v>
      </c>
      <c r="F416" s="21" t="s">
        <v>1236</v>
      </c>
      <c r="G416" s="11" t="str">
        <f t="shared" si="13"/>
        <v>F0321-U0995-költségmegosztó 1</v>
      </c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15" x14ac:dyDescent="0.25">
      <c r="A417" s="1" t="s">
        <v>657</v>
      </c>
      <c r="B417" s="1" t="s">
        <v>658</v>
      </c>
      <c r="C417" s="1" t="str">
        <f t="shared" si="12"/>
        <v>F0321-U0995</v>
      </c>
      <c r="D417" s="1" t="s">
        <v>1119</v>
      </c>
      <c r="E417" s="1" t="s">
        <v>1123</v>
      </c>
      <c r="F417" s="21" t="s">
        <v>1237</v>
      </c>
      <c r="G417" s="11" t="str">
        <f t="shared" si="13"/>
        <v>F0321-U0995-költségmegosztó 2</v>
      </c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15" x14ac:dyDescent="0.25">
      <c r="A418" s="1" t="s">
        <v>657</v>
      </c>
      <c r="B418" s="1" t="s">
        <v>658</v>
      </c>
      <c r="C418" s="1" t="str">
        <f t="shared" si="12"/>
        <v>F0321-U0995</v>
      </c>
      <c r="D418" s="1" t="s">
        <v>1119</v>
      </c>
      <c r="E418" s="1" t="s">
        <v>1123</v>
      </c>
      <c r="F418" s="21" t="s">
        <v>1238</v>
      </c>
      <c r="G418" s="11" t="str">
        <f t="shared" si="13"/>
        <v>F0321-U0995-költségmegosztó 3</v>
      </c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15" x14ac:dyDescent="0.25">
      <c r="A419" s="1" t="s">
        <v>657</v>
      </c>
      <c r="B419" s="1" t="s">
        <v>658</v>
      </c>
      <c r="C419" s="1" t="str">
        <f t="shared" si="12"/>
        <v>F0321-U0995</v>
      </c>
      <c r="D419" s="1" t="s">
        <v>1119</v>
      </c>
      <c r="E419" s="1" t="s">
        <v>1123</v>
      </c>
      <c r="F419" s="21" t="s">
        <v>1239</v>
      </c>
      <c r="G419" s="11" t="str">
        <f t="shared" si="13"/>
        <v>F0321-U0995-költségmegosztó 4</v>
      </c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15" x14ac:dyDescent="0.25">
      <c r="A420" s="1" t="s">
        <v>657</v>
      </c>
      <c r="B420" s="1" t="s">
        <v>658</v>
      </c>
      <c r="C420" s="1" t="str">
        <f t="shared" si="12"/>
        <v>F0321-U0995</v>
      </c>
      <c r="D420" s="1" t="s">
        <v>1119</v>
      </c>
      <c r="E420" s="1" t="s">
        <v>1123</v>
      </c>
      <c r="F420" s="21" t="s">
        <v>1240</v>
      </c>
      <c r="G420" s="11" t="str">
        <f t="shared" si="13"/>
        <v>F0321-U0995-költségmegosztó 5</v>
      </c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15" x14ac:dyDescent="0.25">
      <c r="A421" s="1" t="s">
        <v>659</v>
      </c>
      <c r="B421" s="1" t="s">
        <v>660</v>
      </c>
      <c r="C421" s="1" t="str">
        <f t="shared" si="12"/>
        <v>F0322-U0322</v>
      </c>
      <c r="D421" s="1" t="s">
        <v>1119</v>
      </c>
      <c r="E421" s="1" t="s">
        <v>1123</v>
      </c>
      <c r="F421" s="21" t="s">
        <v>1236</v>
      </c>
      <c r="G421" s="11" t="str">
        <f t="shared" si="13"/>
        <v>F0322-U0322-költségmegosztó 1</v>
      </c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15" x14ac:dyDescent="0.25">
      <c r="A422" s="1" t="s">
        <v>659</v>
      </c>
      <c r="B422" s="1" t="s">
        <v>660</v>
      </c>
      <c r="C422" s="1" t="str">
        <f t="shared" si="12"/>
        <v>F0322-U0322</v>
      </c>
      <c r="D422" s="1" t="s">
        <v>1119</v>
      </c>
      <c r="E422" s="1" t="s">
        <v>1123</v>
      </c>
      <c r="F422" s="21" t="s">
        <v>1237</v>
      </c>
      <c r="G422" s="11" t="str">
        <f t="shared" si="13"/>
        <v>F0322-U0322-költségmegosztó 2</v>
      </c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15" x14ac:dyDescent="0.25">
      <c r="A423" s="1" t="s">
        <v>659</v>
      </c>
      <c r="B423" s="1" t="s">
        <v>660</v>
      </c>
      <c r="C423" s="1" t="str">
        <f t="shared" si="12"/>
        <v>F0322-U0322</v>
      </c>
      <c r="D423" s="1" t="s">
        <v>1119</v>
      </c>
      <c r="E423" s="1" t="s">
        <v>1123</v>
      </c>
      <c r="F423" s="21" t="s">
        <v>1238</v>
      </c>
      <c r="G423" s="11" t="str">
        <f t="shared" si="13"/>
        <v>F0322-U0322-költségmegosztó 3</v>
      </c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15" x14ac:dyDescent="0.25">
      <c r="A424" s="1" t="s">
        <v>659</v>
      </c>
      <c r="B424" s="1" t="s">
        <v>660</v>
      </c>
      <c r="C424" s="1" t="str">
        <f t="shared" si="12"/>
        <v>F0322-U0322</v>
      </c>
      <c r="D424" s="1" t="s">
        <v>1119</v>
      </c>
      <c r="E424" s="1" t="s">
        <v>1123</v>
      </c>
      <c r="F424" s="21" t="s">
        <v>1239</v>
      </c>
      <c r="G424" s="11" t="str">
        <f t="shared" si="13"/>
        <v>F0322-U0322-költségmegosztó 4</v>
      </c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15" x14ac:dyDescent="0.25">
      <c r="A425" s="1" t="s">
        <v>659</v>
      </c>
      <c r="B425" s="1" t="s">
        <v>660</v>
      </c>
      <c r="C425" s="1" t="str">
        <f t="shared" si="12"/>
        <v>F0322-U0322</v>
      </c>
      <c r="D425" s="1" t="s">
        <v>1119</v>
      </c>
      <c r="E425" s="1" t="s">
        <v>1123</v>
      </c>
      <c r="F425" s="21" t="s">
        <v>1240</v>
      </c>
      <c r="G425" s="11" t="str">
        <f t="shared" si="13"/>
        <v>F0322-U0322-költségmegosztó 5</v>
      </c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15" x14ac:dyDescent="0.25">
      <c r="A426" s="1" t="s">
        <v>661</v>
      </c>
      <c r="B426" s="1" t="s">
        <v>662</v>
      </c>
      <c r="C426" s="1" t="str">
        <f t="shared" si="12"/>
        <v>F0323-U0323</v>
      </c>
      <c r="D426" s="1" t="s">
        <v>1119</v>
      </c>
      <c r="E426" s="1" t="s">
        <v>1123</v>
      </c>
      <c r="F426" s="21" t="s">
        <v>1236</v>
      </c>
      <c r="G426" s="11" t="str">
        <f t="shared" si="13"/>
        <v>F0323-U0323-költségmegosztó 1</v>
      </c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15" x14ac:dyDescent="0.25">
      <c r="A427" s="1" t="s">
        <v>661</v>
      </c>
      <c r="B427" s="1" t="s">
        <v>662</v>
      </c>
      <c r="C427" s="1" t="str">
        <f t="shared" si="12"/>
        <v>F0323-U0323</v>
      </c>
      <c r="D427" s="1" t="s">
        <v>1119</v>
      </c>
      <c r="E427" s="1" t="s">
        <v>1123</v>
      </c>
      <c r="F427" s="21" t="s">
        <v>1237</v>
      </c>
      <c r="G427" s="11" t="str">
        <f t="shared" si="13"/>
        <v>F0323-U0323-költségmegosztó 2</v>
      </c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15" x14ac:dyDescent="0.25">
      <c r="A428" s="1" t="s">
        <v>661</v>
      </c>
      <c r="B428" s="1" t="s">
        <v>662</v>
      </c>
      <c r="C428" s="1" t="str">
        <f t="shared" si="12"/>
        <v>F0323-U0323</v>
      </c>
      <c r="D428" s="1" t="s">
        <v>1119</v>
      </c>
      <c r="E428" s="1" t="s">
        <v>1123</v>
      </c>
      <c r="F428" s="21" t="s">
        <v>1238</v>
      </c>
      <c r="G428" s="11" t="str">
        <f t="shared" si="13"/>
        <v>F0323-U0323-költségmegosztó 3</v>
      </c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15" x14ac:dyDescent="0.25">
      <c r="A429" s="1" t="s">
        <v>661</v>
      </c>
      <c r="B429" s="1" t="s">
        <v>662</v>
      </c>
      <c r="C429" s="1" t="str">
        <f t="shared" si="12"/>
        <v>F0323-U0323</v>
      </c>
      <c r="D429" s="1" t="s">
        <v>1119</v>
      </c>
      <c r="E429" s="1" t="s">
        <v>1123</v>
      </c>
      <c r="F429" s="21" t="s">
        <v>1239</v>
      </c>
      <c r="G429" s="11" t="str">
        <f t="shared" si="13"/>
        <v>F0323-U0323-költségmegosztó 4</v>
      </c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15" x14ac:dyDescent="0.25">
      <c r="A430" s="1" t="s">
        <v>661</v>
      </c>
      <c r="B430" s="1" t="s">
        <v>662</v>
      </c>
      <c r="C430" s="1" t="str">
        <f t="shared" si="12"/>
        <v>F0323-U0323</v>
      </c>
      <c r="D430" s="1" t="s">
        <v>1119</v>
      </c>
      <c r="E430" s="1" t="s">
        <v>1123</v>
      </c>
      <c r="F430" s="21" t="s">
        <v>1240</v>
      </c>
      <c r="G430" s="11" t="str">
        <f t="shared" si="13"/>
        <v>F0323-U0323-költségmegosztó 5</v>
      </c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5" x14ac:dyDescent="0.25">
      <c r="A431" s="1" t="s">
        <v>663</v>
      </c>
      <c r="B431" s="1" t="s">
        <v>664</v>
      </c>
      <c r="C431" s="1" t="str">
        <f t="shared" si="12"/>
        <v>F0324-U0324</v>
      </c>
      <c r="D431" s="1" t="s">
        <v>1119</v>
      </c>
      <c r="E431" s="1" t="s">
        <v>1123</v>
      </c>
      <c r="F431" s="21" t="s">
        <v>1236</v>
      </c>
      <c r="G431" s="11" t="str">
        <f t="shared" si="13"/>
        <v>F0324-U0324-költségmegosztó 1</v>
      </c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15" x14ac:dyDescent="0.25">
      <c r="A432" s="1" t="s">
        <v>663</v>
      </c>
      <c r="B432" s="1" t="s">
        <v>664</v>
      </c>
      <c r="C432" s="1" t="str">
        <f t="shared" si="12"/>
        <v>F0324-U0324</v>
      </c>
      <c r="D432" s="1" t="s">
        <v>1119</v>
      </c>
      <c r="E432" s="1" t="s">
        <v>1123</v>
      </c>
      <c r="F432" s="21" t="s">
        <v>1237</v>
      </c>
      <c r="G432" s="11" t="str">
        <f t="shared" si="13"/>
        <v>F0324-U0324-költségmegosztó 2</v>
      </c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15" x14ac:dyDescent="0.25">
      <c r="A433" s="1" t="s">
        <v>663</v>
      </c>
      <c r="B433" s="1" t="s">
        <v>664</v>
      </c>
      <c r="C433" s="1" t="str">
        <f t="shared" si="12"/>
        <v>F0324-U0324</v>
      </c>
      <c r="D433" s="1" t="s">
        <v>1119</v>
      </c>
      <c r="E433" s="1" t="s">
        <v>1123</v>
      </c>
      <c r="F433" s="21" t="s">
        <v>1238</v>
      </c>
      <c r="G433" s="11" t="str">
        <f t="shared" si="13"/>
        <v>F0324-U0324-költségmegosztó 3</v>
      </c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15" x14ac:dyDescent="0.25">
      <c r="A434" s="1" t="s">
        <v>663</v>
      </c>
      <c r="B434" s="1" t="s">
        <v>664</v>
      </c>
      <c r="C434" s="1" t="str">
        <f t="shared" si="12"/>
        <v>F0324-U0324</v>
      </c>
      <c r="D434" s="1" t="s">
        <v>1119</v>
      </c>
      <c r="E434" s="1" t="s">
        <v>1123</v>
      </c>
      <c r="F434" s="21" t="s">
        <v>1239</v>
      </c>
      <c r="G434" s="11" t="str">
        <f t="shared" si="13"/>
        <v>F0324-U0324-költségmegosztó 4</v>
      </c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15" x14ac:dyDescent="0.25">
      <c r="A435" s="1" t="s">
        <v>663</v>
      </c>
      <c r="B435" s="1" t="s">
        <v>664</v>
      </c>
      <c r="C435" s="1" t="str">
        <f t="shared" si="12"/>
        <v>F0324-U0324</v>
      </c>
      <c r="D435" s="1" t="s">
        <v>1119</v>
      </c>
      <c r="E435" s="1" t="s">
        <v>1123</v>
      </c>
      <c r="F435" s="21" t="s">
        <v>1240</v>
      </c>
      <c r="G435" s="11" t="str">
        <f t="shared" si="13"/>
        <v>F0324-U0324-költségmegosztó 5</v>
      </c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15" x14ac:dyDescent="0.25">
      <c r="A436" s="1" t="s">
        <v>665</v>
      </c>
      <c r="B436" s="1" t="s">
        <v>666</v>
      </c>
      <c r="C436" s="1" t="str">
        <f t="shared" si="12"/>
        <v>F0325-U0325</v>
      </c>
      <c r="D436" s="1" t="s">
        <v>1119</v>
      </c>
      <c r="E436" s="1" t="s">
        <v>1123</v>
      </c>
      <c r="F436" s="21" t="s">
        <v>1236</v>
      </c>
      <c r="G436" s="11" t="str">
        <f t="shared" si="13"/>
        <v>F0325-U0325-költségmegosztó 1</v>
      </c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15" x14ac:dyDescent="0.25">
      <c r="A437" s="1" t="s">
        <v>665</v>
      </c>
      <c r="B437" s="1" t="s">
        <v>666</v>
      </c>
      <c r="C437" s="1" t="str">
        <f t="shared" si="12"/>
        <v>F0325-U0325</v>
      </c>
      <c r="D437" s="1" t="s">
        <v>1119</v>
      </c>
      <c r="E437" s="1" t="s">
        <v>1123</v>
      </c>
      <c r="F437" s="21" t="s">
        <v>1237</v>
      </c>
      <c r="G437" s="11" t="str">
        <f t="shared" si="13"/>
        <v>F0325-U0325-költségmegosztó 2</v>
      </c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15" x14ac:dyDescent="0.25">
      <c r="A438" s="1" t="s">
        <v>665</v>
      </c>
      <c r="B438" s="1" t="s">
        <v>666</v>
      </c>
      <c r="C438" s="1" t="str">
        <f t="shared" si="12"/>
        <v>F0325-U0325</v>
      </c>
      <c r="D438" s="1" t="s">
        <v>1119</v>
      </c>
      <c r="E438" s="1" t="s">
        <v>1123</v>
      </c>
      <c r="F438" s="21" t="s">
        <v>1238</v>
      </c>
      <c r="G438" s="11" t="str">
        <f t="shared" si="13"/>
        <v>F0325-U0325-költségmegosztó 3</v>
      </c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15" x14ac:dyDescent="0.25">
      <c r="A439" s="1" t="s">
        <v>665</v>
      </c>
      <c r="B439" s="1" t="s">
        <v>666</v>
      </c>
      <c r="C439" s="1" t="str">
        <f t="shared" si="12"/>
        <v>F0325-U0325</v>
      </c>
      <c r="D439" s="1" t="s">
        <v>1119</v>
      </c>
      <c r="E439" s="1" t="s">
        <v>1123</v>
      </c>
      <c r="F439" s="21" t="s">
        <v>1239</v>
      </c>
      <c r="G439" s="11" t="str">
        <f t="shared" si="13"/>
        <v>F0325-U0325-költségmegosztó 4</v>
      </c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15" x14ac:dyDescent="0.25">
      <c r="A440" s="1" t="s">
        <v>665</v>
      </c>
      <c r="B440" s="1" t="s">
        <v>666</v>
      </c>
      <c r="C440" s="1" t="str">
        <f t="shared" si="12"/>
        <v>F0325-U0325</v>
      </c>
      <c r="D440" s="1" t="s">
        <v>1119</v>
      </c>
      <c r="E440" s="1" t="s">
        <v>1123</v>
      </c>
      <c r="F440" s="21" t="s">
        <v>1240</v>
      </c>
      <c r="G440" s="11" t="str">
        <f t="shared" si="13"/>
        <v>F0325-U0325-költségmegosztó 5</v>
      </c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15" x14ac:dyDescent="0.25">
      <c r="A441" s="1" t="s">
        <v>667</v>
      </c>
      <c r="B441" s="1" t="s">
        <v>668</v>
      </c>
      <c r="C441" s="1" t="str">
        <f t="shared" si="12"/>
        <v>F0326-U0326</v>
      </c>
      <c r="D441" s="1" t="s">
        <v>1119</v>
      </c>
      <c r="E441" s="1" t="s">
        <v>1123</v>
      </c>
      <c r="F441" s="21" t="s">
        <v>1236</v>
      </c>
      <c r="G441" s="11" t="str">
        <f t="shared" si="13"/>
        <v>F0326-U0326-költségmegosztó 1</v>
      </c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15" x14ac:dyDescent="0.25">
      <c r="A442" s="1" t="s">
        <v>667</v>
      </c>
      <c r="B442" s="1" t="s">
        <v>668</v>
      </c>
      <c r="C442" s="1" t="str">
        <f t="shared" si="12"/>
        <v>F0326-U0326</v>
      </c>
      <c r="D442" s="1" t="s">
        <v>1119</v>
      </c>
      <c r="E442" s="1" t="s">
        <v>1123</v>
      </c>
      <c r="F442" s="21" t="s">
        <v>1237</v>
      </c>
      <c r="G442" s="11" t="str">
        <f t="shared" si="13"/>
        <v>F0326-U0326-költségmegosztó 2</v>
      </c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15" x14ac:dyDescent="0.25">
      <c r="A443" s="1" t="s">
        <v>667</v>
      </c>
      <c r="B443" s="1" t="s">
        <v>668</v>
      </c>
      <c r="C443" s="1" t="str">
        <f t="shared" si="12"/>
        <v>F0326-U0326</v>
      </c>
      <c r="D443" s="1" t="s">
        <v>1119</v>
      </c>
      <c r="E443" s="1" t="s">
        <v>1123</v>
      </c>
      <c r="F443" s="21" t="s">
        <v>1238</v>
      </c>
      <c r="G443" s="11" t="str">
        <f t="shared" si="13"/>
        <v>F0326-U0326-költségmegosztó 3</v>
      </c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15" x14ac:dyDescent="0.25">
      <c r="A444" s="1" t="s">
        <v>667</v>
      </c>
      <c r="B444" s="1" t="s">
        <v>668</v>
      </c>
      <c r="C444" s="1" t="str">
        <f t="shared" si="12"/>
        <v>F0326-U0326</v>
      </c>
      <c r="D444" s="1" t="s">
        <v>1119</v>
      </c>
      <c r="E444" s="1" t="s">
        <v>1123</v>
      </c>
      <c r="F444" s="21" t="s">
        <v>1239</v>
      </c>
      <c r="G444" s="11" t="str">
        <f t="shared" si="13"/>
        <v>F0326-U0326-költségmegosztó 4</v>
      </c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15" x14ac:dyDescent="0.25">
      <c r="A445" s="1" t="s">
        <v>667</v>
      </c>
      <c r="B445" s="1" t="s">
        <v>668</v>
      </c>
      <c r="C445" s="1" t="str">
        <f t="shared" si="12"/>
        <v>F0326-U0326</v>
      </c>
      <c r="D445" s="1" t="s">
        <v>1119</v>
      </c>
      <c r="E445" s="1" t="s">
        <v>1123</v>
      </c>
      <c r="F445" s="21" t="s">
        <v>1240</v>
      </c>
      <c r="G445" s="11" t="str">
        <f t="shared" si="13"/>
        <v>F0326-U0326-költségmegosztó 5</v>
      </c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15" x14ac:dyDescent="0.25">
      <c r="A446" s="1" t="s">
        <v>671</v>
      </c>
      <c r="B446" s="1" t="s">
        <v>672</v>
      </c>
      <c r="C446" s="1" t="str">
        <f t="shared" si="12"/>
        <v>F0328-U0991</v>
      </c>
      <c r="D446" s="1" t="s">
        <v>1119</v>
      </c>
      <c r="E446" s="1" t="s">
        <v>1123</v>
      </c>
      <c r="F446" s="21" t="s">
        <v>1236</v>
      </c>
      <c r="G446" s="11" t="str">
        <f t="shared" si="13"/>
        <v>F0328-U0991-költségmegosztó 1</v>
      </c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15" x14ac:dyDescent="0.25">
      <c r="A447" s="1" t="s">
        <v>671</v>
      </c>
      <c r="B447" s="1" t="s">
        <v>672</v>
      </c>
      <c r="C447" s="1" t="str">
        <f t="shared" si="12"/>
        <v>F0328-U0991</v>
      </c>
      <c r="D447" s="1" t="s">
        <v>1119</v>
      </c>
      <c r="E447" s="1" t="s">
        <v>1123</v>
      </c>
      <c r="F447" s="21" t="s">
        <v>1237</v>
      </c>
      <c r="G447" s="11" t="str">
        <f t="shared" si="13"/>
        <v>F0328-U0991-költségmegosztó 2</v>
      </c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15" x14ac:dyDescent="0.25">
      <c r="A448" s="1" t="s">
        <v>671</v>
      </c>
      <c r="B448" s="1" t="s">
        <v>672</v>
      </c>
      <c r="C448" s="1" t="str">
        <f t="shared" si="12"/>
        <v>F0328-U0991</v>
      </c>
      <c r="D448" s="1" t="s">
        <v>1119</v>
      </c>
      <c r="E448" s="1" t="s">
        <v>1123</v>
      </c>
      <c r="F448" s="21" t="s">
        <v>1238</v>
      </c>
      <c r="G448" s="11" t="str">
        <f t="shared" si="13"/>
        <v>F0328-U0991-költségmegosztó 3</v>
      </c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15" x14ac:dyDescent="0.25">
      <c r="A449" s="1" t="s">
        <v>671</v>
      </c>
      <c r="B449" s="1" t="s">
        <v>672</v>
      </c>
      <c r="C449" s="1" t="str">
        <f t="shared" si="12"/>
        <v>F0328-U0991</v>
      </c>
      <c r="D449" s="1" t="s">
        <v>1119</v>
      </c>
      <c r="E449" s="1" t="s">
        <v>1123</v>
      </c>
      <c r="F449" s="21" t="s">
        <v>1239</v>
      </c>
      <c r="G449" s="11" t="str">
        <f t="shared" si="13"/>
        <v>F0328-U0991-költségmegosztó 4</v>
      </c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15" x14ac:dyDescent="0.25">
      <c r="A450" s="1" t="s">
        <v>671</v>
      </c>
      <c r="B450" s="1" t="s">
        <v>672</v>
      </c>
      <c r="C450" s="1" t="str">
        <f t="shared" si="12"/>
        <v>F0328-U0991</v>
      </c>
      <c r="D450" s="1" t="s">
        <v>1119</v>
      </c>
      <c r="E450" s="1" t="s">
        <v>1123</v>
      </c>
      <c r="F450" s="21" t="s">
        <v>1240</v>
      </c>
      <c r="G450" s="11" t="str">
        <f t="shared" si="13"/>
        <v>F0328-U0991-költségmegosztó 5</v>
      </c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15" x14ac:dyDescent="0.25">
      <c r="A451" s="1" t="s">
        <v>673</v>
      </c>
      <c r="B451" s="1" t="s">
        <v>674</v>
      </c>
      <c r="C451" s="1" t="str">
        <f t="shared" ref="C451:C610" si="14">CONCATENATE(A451,"-",B451)</f>
        <v>F0329-U0329</v>
      </c>
      <c r="D451" s="1" t="s">
        <v>1119</v>
      </c>
      <c r="E451" s="1" t="s">
        <v>1123</v>
      </c>
      <c r="F451" s="21" t="s">
        <v>1236</v>
      </c>
      <c r="G451" s="11" t="str">
        <f t="shared" ref="G451:G610" si="15">CONCATENATE(C451,"-",F451)</f>
        <v>F0329-U0329-költségmegosztó 1</v>
      </c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15" x14ac:dyDescent="0.25">
      <c r="A452" s="1" t="s">
        <v>673</v>
      </c>
      <c r="B452" s="1" t="s">
        <v>674</v>
      </c>
      <c r="C452" s="1" t="str">
        <f t="shared" si="14"/>
        <v>F0329-U0329</v>
      </c>
      <c r="D452" s="1" t="s">
        <v>1119</v>
      </c>
      <c r="E452" s="1" t="s">
        <v>1123</v>
      </c>
      <c r="F452" s="21" t="s">
        <v>1237</v>
      </c>
      <c r="G452" s="11" t="str">
        <f t="shared" si="15"/>
        <v>F0329-U0329-költségmegosztó 2</v>
      </c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15" x14ac:dyDescent="0.25">
      <c r="A453" s="1" t="s">
        <v>673</v>
      </c>
      <c r="B453" s="1" t="s">
        <v>674</v>
      </c>
      <c r="C453" s="1" t="str">
        <f t="shared" si="14"/>
        <v>F0329-U0329</v>
      </c>
      <c r="D453" s="1" t="s">
        <v>1119</v>
      </c>
      <c r="E453" s="1" t="s">
        <v>1123</v>
      </c>
      <c r="F453" s="21" t="s">
        <v>1238</v>
      </c>
      <c r="G453" s="11" t="str">
        <f t="shared" si="15"/>
        <v>F0329-U0329-költségmegosztó 3</v>
      </c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15" x14ac:dyDescent="0.25">
      <c r="A454" s="1" t="s">
        <v>673</v>
      </c>
      <c r="B454" s="1" t="s">
        <v>674</v>
      </c>
      <c r="C454" s="1" t="str">
        <f t="shared" si="14"/>
        <v>F0329-U0329</v>
      </c>
      <c r="D454" s="1" t="s">
        <v>1119</v>
      </c>
      <c r="E454" s="1" t="s">
        <v>1123</v>
      </c>
      <c r="F454" s="21" t="s">
        <v>1239</v>
      </c>
      <c r="G454" s="11" t="str">
        <f t="shared" si="15"/>
        <v>F0329-U0329-költségmegosztó 4</v>
      </c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15" x14ac:dyDescent="0.25">
      <c r="A455" s="1" t="s">
        <v>673</v>
      </c>
      <c r="B455" s="1" t="s">
        <v>674</v>
      </c>
      <c r="C455" s="1" t="str">
        <f t="shared" si="14"/>
        <v>F0329-U0329</v>
      </c>
      <c r="D455" s="1" t="s">
        <v>1119</v>
      </c>
      <c r="E455" s="1" t="s">
        <v>1123</v>
      </c>
      <c r="F455" s="21" t="s">
        <v>1240</v>
      </c>
      <c r="G455" s="11" t="str">
        <f t="shared" si="15"/>
        <v>F0329-U0329-költségmegosztó 5</v>
      </c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15" x14ac:dyDescent="0.25">
      <c r="A456" s="1" t="s">
        <v>675</v>
      </c>
      <c r="B456" s="1" t="s">
        <v>676</v>
      </c>
      <c r="C456" s="1" t="str">
        <f t="shared" si="14"/>
        <v>F0330-U0330</v>
      </c>
      <c r="D456" s="1" t="s">
        <v>1119</v>
      </c>
      <c r="E456" s="1" t="s">
        <v>1123</v>
      </c>
      <c r="F456" s="21" t="s">
        <v>1236</v>
      </c>
      <c r="G456" s="11" t="str">
        <f t="shared" si="15"/>
        <v>F0330-U0330-költségmegosztó 1</v>
      </c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15" x14ac:dyDescent="0.25">
      <c r="A457" s="1" t="s">
        <v>675</v>
      </c>
      <c r="B457" s="1" t="s">
        <v>676</v>
      </c>
      <c r="C457" s="1" t="str">
        <f t="shared" si="14"/>
        <v>F0330-U0330</v>
      </c>
      <c r="D457" s="1" t="s">
        <v>1119</v>
      </c>
      <c r="E457" s="1" t="s">
        <v>1123</v>
      </c>
      <c r="F457" s="21" t="s">
        <v>1237</v>
      </c>
      <c r="G457" s="11" t="str">
        <f t="shared" si="15"/>
        <v>F0330-U0330-költségmegosztó 2</v>
      </c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15" x14ac:dyDescent="0.25">
      <c r="A458" s="1" t="s">
        <v>675</v>
      </c>
      <c r="B458" s="1" t="s">
        <v>676</v>
      </c>
      <c r="C458" s="1" t="str">
        <f t="shared" si="14"/>
        <v>F0330-U0330</v>
      </c>
      <c r="D458" s="1" t="s">
        <v>1119</v>
      </c>
      <c r="E458" s="1" t="s">
        <v>1123</v>
      </c>
      <c r="F458" s="21" t="s">
        <v>1238</v>
      </c>
      <c r="G458" s="11" t="str">
        <f t="shared" si="15"/>
        <v>F0330-U0330-költségmegosztó 3</v>
      </c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15" x14ac:dyDescent="0.25">
      <c r="A459" s="1" t="s">
        <v>675</v>
      </c>
      <c r="B459" s="1" t="s">
        <v>676</v>
      </c>
      <c r="C459" s="1" t="str">
        <f t="shared" si="14"/>
        <v>F0330-U0330</v>
      </c>
      <c r="D459" s="1" t="s">
        <v>1119</v>
      </c>
      <c r="E459" s="1" t="s">
        <v>1123</v>
      </c>
      <c r="F459" s="21" t="s">
        <v>1239</v>
      </c>
      <c r="G459" s="11" t="str">
        <f t="shared" si="15"/>
        <v>F0330-U0330-költségmegosztó 4</v>
      </c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15" x14ac:dyDescent="0.25">
      <c r="A460" s="1" t="s">
        <v>675</v>
      </c>
      <c r="B460" s="1" t="s">
        <v>676</v>
      </c>
      <c r="C460" s="1" t="str">
        <f t="shared" si="14"/>
        <v>F0330-U0330</v>
      </c>
      <c r="D460" s="1" t="s">
        <v>1119</v>
      </c>
      <c r="E460" s="1" t="s">
        <v>1123</v>
      </c>
      <c r="F460" s="21" t="s">
        <v>1240</v>
      </c>
      <c r="G460" s="11" t="str">
        <f t="shared" si="15"/>
        <v>F0330-U0330-költségmegosztó 5</v>
      </c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15" x14ac:dyDescent="0.25">
      <c r="A461" s="1" t="s">
        <v>669</v>
      </c>
      <c r="B461" s="1" t="s">
        <v>670</v>
      </c>
      <c r="C461" s="1" t="str">
        <f t="shared" si="14"/>
        <v>F0327-U0327</v>
      </c>
      <c r="D461" s="1" t="s">
        <v>1119</v>
      </c>
      <c r="E461" s="1" t="s">
        <v>1123</v>
      </c>
      <c r="F461" s="21" t="s">
        <v>1236</v>
      </c>
      <c r="G461" s="11" t="str">
        <f t="shared" si="15"/>
        <v>F0327-U0327-költségmegosztó 1</v>
      </c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15" x14ac:dyDescent="0.25">
      <c r="A462" s="1" t="s">
        <v>669</v>
      </c>
      <c r="B462" s="1" t="s">
        <v>670</v>
      </c>
      <c r="C462" s="1" t="str">
        <f t="shared" si="14"/>
        <v>F0327-U0327</v>
      </c>
      <c r="D462" s="1" t="s">
        <v>1119</v>
      </c>
      <c r="E462" s="1" t="s">
        <v>1123</v>
      </c>
      <c r="F462" s="21" t="s">
        <v>1237</v>
      </c>
      <c r="G462" s="11" t="str">
        <f t="shared" si="15"/>
        <v>F0327-U0327-költségmegosztó 2</v>
      </c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15" x14ac:dyDescent="0.25">
      <c r="A463" s="1" t="s">
        <v>669</v>
      </c>
      <c r="B463" s="1" t="s">
        <v>670</v>
      </c>
      <c r="C463" s="1" t="str">
        <f t="shared" si="14"/>
        <v>F0327-U0327</v>
      </c>
      <c r="D463" s="1" t="s">
        <v>1119</v>
      </c>
      <c r="E463" s="1" t="s">
        <v>1123</v>
      </c>
      <c r="F463" s="21" t="s">
        <v>1238</v>
      </c>
      <c r="G463" s="11" t="str">
        <f t="shared" si="15"/>
        <v>F0327-U0327-költségmegosztó 3</v>
      </c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15" x14ac:dyDescent="0.25">
      <c r="A464" s="1" t="s">
        <v>669</v>
      </c>
      <c r="B464" s="1" t="s">
        <v>670</v>
      </c>
      <c r="C464" s="1" t="str">
        <f t="shared" si="14"/>
        <v>F0327-U0327</v>
      </c>
      <c r="D464" s="1" t="s">
        <v>1119</v>
      </c>
      <c r="E464" s="1" t="s">
        <v>1123</v>
      </c>
      <c r="F464" s="21" t="s">
        <v>1239</v>
      </c>
      <c r="G464" s="11" t="str">
        <f t="shared" si="15"/>
        <v>F0327-U0327-költségmegosztó 4</v>
      </c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15" x14ac:dyDescent="0.25">
      <c r="A465" s="1" t="s">
        <v>669</v>
      </c>
      <c r="B465" s="1" t="s">
        <v>670</v>
      </c>
      <c r="C465" s="1" t="str">
        <f t="shared" si="14"/>
        <v>F0327-U0327</v>
      </c>
      <c r="D465" s="1" t="s">
        <v>1119</v>
      </c>
      <c r="E465" s="1" t="s">
        <v>1123</v>
      </c>
      <c r="F465" s="21" t="s">
        <v>1240</v>
      </c>
      <c r="G465" s="11" t="str">
        <f t="shared" si="15"/>
        <v>F0327-U0327-költségmegosztó 5</v>
      </c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15" x14ac:dyDescent="0.25">
      <c r="A466" s="1" t="s">
        <v>677</v>
      </c>
      <c r="B466" s="1" t="s">
        <v>678</v>
      </c>
      <c r="C466" s="1" t="str">
        <f t="shared" si="14"/>
        <v>F0331-U0331</v>
      </c>
      <c r="D466" s="1" t="s">
        <v>1119</v>
      </c>
      <c r="E466" s="1" t="s">
        <v>1123</v>
      </c>
      <c r="F466" s="21" t="s">
        <v>1236</v>
      </c>
      <c r="G466" s="11" t="str">
        <f t="shared" si="15"/>
        <v>F0331-U0331-költségmegosztó 1</v>
      </c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15" x14ac:dyDescent="0.25">
      <c r="A467" s="1" t="s">
        <v>677</v>
      </c>
      <c r="B467" s="1" t="s">
        <v>678</v>
      </c>
      <c r="C467" s="1" t="str">
        <f t="shared" si="14"/>
        <v>F0331-U0331</v>
      </c>
      <c r="D467" s="1" t="s">
        <v>1119</v>
      </c>
      <c r="E467" s="1" t="s">
        <v>1123</v>
      </c>
      <c r="F467" s="21" t="s">
        <v>1237</v>
      </c>
      <c r="G467" s="11" t="str">
        <f t="shared" si="15"/>
        <v>F0331-U0331-költségmegosztó 2</v>
      </c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15" x14ac:dyDescent="0.25">
      <c r="A468" s="1" t="s">
        <v>677</v>
      </c>
      <c r="B468" s="1" t="s">
        <v>678</v>
      </c>
      <c r="C468" s="1" t="str">
        <f t="shared" si="14"/>
        <v>F0331-U0331</v>
      </c>
      <c r="D468" s="1" t="s">
        <v>1119</v>
      </c>
      <c r="E468" s="1" t="s">
        <v>1123</v>
      </c>
      <c r="F468" s="21" t="s">
        <v>1238</v>
      </c>
      <c r="G468" s="11" t="str">
        <f t="shared" si="15"/>
        <v>F0331-U0331-költségmegosztó 3</v>
      </c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15" x14ac:dyDescent="0.25">
      <c r="A469" s="1" t="s">
        <v>677</v>
      </c>
      <c r="B469" s="1" t="s">
        <v>678</v>
      </c>
      <c r="C469" s="1" t="str">
        <f t="shared" si="14"/>
        <v>F0331-U0331</v>
      </c>
      <c r="D469" s="1" t="s">
        <v>1119</v>
      </c>
      <c r="E469" s="1" t="s">
        <v>1123</v>
      </c>
      <c r="F469" s="21" t="s">
        <v>1239</v>
      </c>
      <c r="G469" s="11" t="str">
        <f t="shared" si="15"/>
        <v>F0331-U0331-költségmegosztó 4</v>
      </c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15" x14ac:dyDescent="0.25">
      <c r="A470" s="1" t="s">
        <v>677</v>
      </c>
      <c r="B470" s="1" t="s">
        <v>678</v>
      </c>
      <c r="C470" s="1" t="str">
        <f t="shared" si="14"/>
        <v>F0331-U0331</v>
      </c>
      <c r="D470" s="1" t="s">
        <v>1119</v>
      </c>
      <c r="E470" s="1" t="s">
        <v>1123</v>
      </c>
      <c r="F470" s="21" t="s">
        <v>1240</v>
      </c>
      <c r="G470" s="11" t="str">
        <f t="shared" si="15"/>
        <v>F0331-U0331-költségmegosztó 5</v>
      </c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15" x14ac:dyDescent="0.25">
      <c r="A471" s="1" t="s">
        <v>679</v>
      </c>
      <c r="B471" s="1" t="s">
        <v>680</v>
      </c>
      <c r="C471" s="1" t="str">
        <f t="shared" si="14"/>
        <v>F0332-U0332</v>
      </c>
      <c r="D471" s="1" t="s">
        <v>1119</v>
      </c>
      <c r="E471" s="1" t="s">
        <v>1123</v>
      </c>
      <c r="F471" s="21" t="s">
        <v>1236</v>
      </c>
      <c r="G471" s="11" t="str">
        <f t="shared" si="15"/>
        <v>F0332-U0332-költségmegosztó 1</v>
      </c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15" x14ac:dyDescent="0.25">
      <c r="A472" s="1" t="s">
        <v>679</v>
      </c>
      <c r="B472" s="1" t="s">
        <v>680</v>
      </c>
      <c r="C472" s="1" t="str">
        <f t="shared" si="14"/>
        <v>F0332-U0332</v>
      </c>
      <c r="D472" s="1" t="s">
        <v>1119</v>
      </c>
      <c r="E472" s="1" t="s">
        <v>1123</v>
      </c>
      <c r="F472" s="21" t="s">
        <v>1237</v>
      </c>
      <c r="G472" s="11" t="str">
        <f t="shared" si="15"/>
        <v>F0332-U0332-költségmegosztó 2</v>
      </c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15" x14ac:dyDescent="0.25">
      <c r="A473" s="1" t="s">
        <v>679</v>
      </c>
      <c r="B473" s="1" t="s">
        <v>680</v>
      </c>
      <c r="C473" s="1" t="str">
        <f t="shared" si="14"/>
        <v>F0332-U0332</v>
      </c>
      <c r="D473" s="1" t="s">
        <v>1119</v>
      </c>
      <c r="E473" s="1" t="s">
        <v>1123</v>
      </c>
      <c r="F473" s="21" t="s">
        <v>1238</v>
      </c>
      <c r="G473" s="11" t="str">
        <f t="shared" si="15"/>
        <v>F0332-U0332-költségmegosztó 3</v>
      </c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15" x14ac:dyDescent="0.25">
      <c r="A474" s="1" t="s">
        <v>679</v>
      </c>
      <c r="B474" s="1" t="s">
        <v>680</v>
      </c>
      <c r="C474" s="1" t="str">
        <f t="shared" si="14"/>
        <v>F0332-U0332</v>
      </c>
      <c r="D474" s="1" t="s">
        <v>1119</v>
      </c>
      <c r="E474" s="1" t="s">
        <v>1123</v>
      </c>
      <c r="F474" s="21" t="s">
        <v>1239</v>
      </c>
      <c r="G474" s="11" t="str">
        <f t="shared" si="15"/>
        <v>F0332-U0332-költségmegosztó 4</v>
      </c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15" x14ac:dyDescent="0.25">
      <c r="A475" s="1" t="s">
        <v>679</v>
      </c>
      <c r="B475" s="1" t="s">
        <v>680</v>
      </c>
      <c r="C475" s="1" t="str">
        <f t="shared" si="14"/>
        <v>F0332-U0332</v>
      </c>
      <c r="D475" s="1" t="s">
        <v>1119</v>
      </c>
      <c r="E475" s="1" t="s">
        <v>1123</v>
      </c>
      <c r="F475" s="21" t="s">
        <v>1240</v>
      </c>
      <c r="G475" s="11" t="str">
        <f t="shared" si="15"/>
        <v>F0332-U0332-költségmegosztó 5</v>
      </c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15" x14ac:dyDescent="0.25">
      <c r="A476" s="1" t="s">
        <v>681</v>
      </c>
      <c r="B476" s="1" t="s">
        <v>682</v>
      </c>
      <c r="C476" s="1" t="str">
        <f t="shared" si="14"/>
        <v>F0333-U0623</v>
      </c>
      <c r="D476" s="1" t="s">
        <v>1119</v>
      </c>
      <c r="E476" s="1" t="s">
        <v>1123</v>
      </c>
      <c r="F476" s="21" t="s">
        <v>1236</v>
      </c>
      <c r="G476" s="11" t="str">
        <f t="shared" si="15"/>
        <v>F0333-U0623-költségmegosztó 1</v>
      </c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15" x14ac:dyDescent="0.25">
      <c r="A477" s="1" t="s">
        <v>681</v>
      </c>
      <c r="B477" s="1" t="s">
        <v>682</v>
      </c>
      <c r="C477" s="1" t="str">
        <f t="shared" si="14"/>
        <v>F0333-U0623</v>
      </c>
      <c r="D477" s="1" t="s">
        <v>1119</v>
      </c>
      <c r="E477" s="1" t="s">
        <v>1123</v>
      </c>
      <c r="F477" s="21" t="s">
        <v>1237</v>
      </c>
      <c r="G477" s="11" t="str">
        <f t="shared" si="15"/>
        <v>F0333-U0623-költségmegosztó 2</v>
      </c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15" x14ac:dyDescent="0.25">
      <c r="A478" s="1" t="s">
        <v>681</v>
      </c>
      <c r="B478" s="1" t="s">
        <v>682</v>
      </c>
      <c r="C478" s="1" t="str">
        <f t="shared" si="14"/>
        <v>F0333-U0623</v>
      </c>
      <c r="D478" s="1" t="s">
        <v>1119</v>
      </c>
      <c r="E478" s="1" t="s">
        <v>1123</v>
      </c>
      <c r="F478" s="21" t="s">
        <v>1238</v>
      </c>
      <c r="G478" s="11" t="str">
        <f t="shared" si="15"/>
        <v>F0333-U0623-költségmegosztó 3</v>
      </c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15" x14ac:dyDescent="0.25">
      <c r="A479" s="1" t="s">
        <v>681</v>
      </c>
      <c r="B479" s="1" t="s">
        <v>682</v>
      </c>
      <c r="C479" s="1" t="str">
        <f t="shared" si="14"/>
        <v>F0333-U0623</v>
      </c>
      <c r="D479" s="1" t="s">
        <v>1119</v>
      </c>
      <c r="E479" s="1" t="s">
        <v>1123</v>
      </c>
      <c r="F479" s="21" t="s">
        <v>1239</v>
      </c>
      <c r="G479" s="11" t="str">
        <f t="shared" si="15"/>
        <v>F0333-U0623-költségmegosztó 4</v>
      </c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15" x14ac:dyDescent="0.25">
      <c r="A480" s="1" t="s">
        <v>681</v>
      </c>
      <c r="B480" s="1" t="s">
        <v>682</v>
      </c>
      <c r="C480" s="1" t="str">
        <f t="shared" si="14"/>
        <v>F0333-U0623</v>
      </c>
      <c r="D480" s="1" t="s">
        <v>1119</v>
      </c>
      <c r="E480" s="1" t="s">
        <v>1123</v>
      </c>
      <c r="F480" s="21" t="s">
        <v>1240</v>
      </c>
      <c r="G480" s="11" t="str">
        <f t="shared" si="15"/>
        <v>F0333-U0623-költségmegosztó 5</v>
      </c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15" x14ac:dyDescent="0.25">
      <c r="A481" s="1" t="s">
        <v>683</v>
      </c>
      <c r="B481" s="1" t="s">
        <v>684</v>
      </c>
      <c r="C481" s="1" t="str">
        <f t="shared" si="14"/>
        <v>F0334-U0827</v>
      </c>
      <c r="D481" s="1" t="s">
        <v>1119</v>
      </c>
      <c r="E481" s="1" t="s">
        <v>1123</v>
      </c>
      <c r="F481" s="21" t="s">
        <v>1236</v>
      </c>
      <c r="G481" s="11" t="str">
        <f t="shared" si="15"/>
        <v>F0334-U0827-költségmegosztó 1</v>
      </c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15" x14ac:dyDescent="0.25">
      <c r="A482" s="1" t="s">
        <v>683</v>
      </c>
      <c r="B482" s="1" t="s">
        <v>684</v>
      </c>
      <c r="C482" s="1" t="str">
        <f t="shared" si="14"/>
        <v>F0334-U0827</v>
      </c>
      <c r="D482" s="1" t="s">
        <v>1119</v>
      </c>
      <c r="E482" s="1" t="s">
        <v>1123</v>
      </c>
      <c r="F482" s="21" t="s">
        <v>1237</v>
      </c>
      <c r="G482" s="11" t="str">
        <f t="shared" si="15"/>
        <v>F0334-U0827-költségmegosztó 2</v>
      </c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15" x14ac:dyDescent="0.25">
      <c r="A483" s="1" t="s">
        <v>683</v>
      </c>
      <c r="B483" s="1" t="s">
        <v>684</v>
      </c>
      <c r="C483" s="1" t="str">
        <f t="shared" si="14"/>
        <v>F0334-U0827</v>
      </c>
      <c r="D483" s="1" t="s">
        <v>1119</v>
      </c>
      <c r="E483" s="1" t="s">
        <v>1123</v>
      </c>
      <c r="F483" s="21" t="s">
        <v>1238</v>
      </c>
      <c r="G483" s="11" t="str">
        <f t="shared" si="15"/>
        <v>F0334-U0827-költségmegosztó 3</v>
      </c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15" x14ac:dyDescent="0.25">
      <c r="A484" s="1" t="s">
        <v>683</v>
      </c>
      <c r="B484" s="1" t="s">
        <v>684</v>
      </c>
      <c r="C484" s="1" t="str">
        <f t="shared" si="14"/>
        <v>F0334-U0827</v>
      </c>
      <c r="D484" s="1" t="s">
        <v>1119</v>
      </c>
      <c r="E484" s="1" t="s">
        <v>1123</v>
      </c>
      <c r="F484" s="21" t="s">
        <v>1239</v>
      </c>
      <c r="G484" s="11" t="str">
        <f t="shared" si="15"/>
        <v>F0334-U0827-költségmegosztó 4</v>
      </c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15" x14ac:dyDescent="0.25">
      <c r="A485" s="1" t="s">
        <v>683</v>
      </c>
      <c r="B485" s="1" t="s">
        <v>684</v>
      </c>
      <c r="C485" s="1" t="str">
        <f t="shared" si="14"/>
        <v>F0334-U0827</v>
      </c>
      <c r="D485" s="1" t="s">
        <v>1119</v>
      </c>
      <c r="E485" s="1" t="s">
        <v>1123</v>
      </c>
      <c r="F485" s="21" t="s">
        <v>1240</v>
      </c>
      <c r="G485" s="11" t="str">
        <f t="shared" si="15"/>
        <v>F0334-U0827-költségmegosztó 5</v>
      </c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15" x14ac:dyDescent="0.25">
      <c r="A486" s="1" t="s">
        <v>928</v>
      </c>
      <c r="B486" s="1" t="s">
        <v>418</v>
      </c>
      <c r="C486" s="1" t="str">
        <f t="shared" si="14"/>
        <v>F0463-U0207</v>
      </c>
      <c r="D486" s="1" t="s">
        <v>1117</v>
      </c>
      <c r="E486" s="1" t="s">
        <v>1122</v>
      </c>
      <c r="F486" s="21" t="s">
        <v>1236</v>
      </c>
      <c r="G486" s="11" t="str">
        <f t="shared" si="15"/>
        <v>F0463-U0207-költségmegosztó 1</v>
      </c>
      <c r="H486" s="11" t="str">
        <f>INDEX('Polg.m.hiv. E0022 ktgo ISTA'!$A$3:$P$155,MATCH('költségosztó értékek'!$G486,'Polg.m.hiv. E0022 ktgo ISTA'!$N$3:$N$155,0),5)</f>
        <v>012575749</v>
      </c>
      <c r="I486" s="6"/>
      <c r="J486" s="6"/>
      <c r="K486" s="6"/>
      <c r="L486" s="6"/>
      <c r="M486" s="6"/>
      <c r="N486" s="6"/>
      <c r="O486" s="6"/>
      <c r="P486" s="6"/>
      <c r="Q486" s="11">
        <f>INDEX('Polg.m.hiv. E0022 ktgo ISTA'!$A$3:$P$155,MATCH('költségosztó értékek'!$G486,'Polg.m.hiv. E0022 ktgo ISTA'!$N$3:$N$155,0),8)</f>
        <v>456</v>
      </c>
      <c r="R486" s="6"/>
      <c r="S486" s="6"/>
      <c r="T486" s="6"/>
    </row>
    <row r="487" spans="1:20" ht="15" x14ac:dyDescent="0.25">
      <c r="A487" s="1" t="s">
        <v>928</v>
      </c>
      <c r="B487" s="1" t="s">
        <v>418</v>
      </c>
      <c r="C487" s="1" t="str">
        <f t="shared" si="14"/>
        <v>F0463-U0207</v>
      </c>
      <c r="D487" s="1" t="s">
        <v>1117</v>
      </c>
      <c r="E487" s="1" t="s">
        <v>1122</v>
      </c>
      <c r="F487" s="21" t="s">
        <v>1237</v>
      </c>
      <c r="G487" s="11" t="str">
        <f t="shared" si="15"/>
        <v>F0463-U0207-költségmegosztó 2</v>
      </c>
      <c r="H487" s="11" t="str">
        <f>INDEX('Polg.m.hiv. E0022 ktgo ISTA'!$A$3:$P$155,MATCH('költségosztó értékek'!$G487,'Polg.m.hiv. E0022 ktgo ISTA'!$N$3:$N$155,0),5)</f>
        <v>012577750</v>
      </c>
      <c r="I487" s="6"/>
      <c r="J487" s="6"/>
      <c r="K487" s="6"/>
      <c r="L487" s="6"/>
      <c r="M487" s="6"/>
      <c r="N487" s="6"/>
      <c r="O487" s="6"/>
      <c r="P487" s="6"/>
      <c r="Q487" s="11">
        <f>INDEX('Polg.m.hiv. E0022 ktgo ISTA'!$A$3:$P$155,MATCH('költségosztó értékek'!$G487,'Polg.m.hiv. E0022 ktgo ISTA'!$N$3:$N$155,0),8)</f>
        <v>865</v>
      </c>
      <c r="R487" s="6"/>
      <c r="S487" s="6"/>
      <c r="T487" s="6"/>
    </row>
    <row r="488" spans="1:20" ht="15" x14ac:dyDescent="0.25">
      <c r="A488" s="1" t="s">
        <v>928</v>
      </c>
      <c r="B488" s="1" t="s">
        <v>418</v>
      </c>
      <c r="C488" s="1" t="str">
        <f t="shared" si="14"/>
        <v>F0463-U0207</v>
      </c>
      <c r="D488" s="1" t="s">
        <v>1117</v>
      </c>
      <c r="E488" s="1" t="s">
        <v>1122</v>
      </c>
      <c r="F488" s="21" t="s">
        <v>1238</v>
      </c>
      <c r="G488" s="11" t="str">
        <f t="shared" si="15"/>
        <v>F0463-U0207-költségmegosztó 3</v>
      </c>
      <c r="H488" s="11" t="str">
        <f>INDEX('Polg.m.hiv. E0022 ktgo ISTA'!$A$3:$P$155,MATCH('költségosztó értékek'!$G488,'Polg.m.hiv. E0022 ktgo ISTA'!$N$3:$N$155,0),5)</f>
        <v>012576708</v>
      </c>
      <c r="I488" s="6"/>
      <c r="J488" s="6"/>
      <c r="K488" s="6"/>
      <c r="L488" s="6"/>
      <c r="M488" s="6"/>
      <c r="N488" s="6"/>
      <c r="O488" s="6"/>
      <c r="P488" s="6"/>
      <c r="Q488" s="11">
        <f>INDEX('Polg.m.hiv. E0022 ktgo ISTA'!$A$3:$P$155,MATCH('költségosztó értékek'!$G488,'Polg.m.hiv. E0022 ktgo ISTA'!$N$3:$N$155,0),8)</f>
        <v>845</v>
      </c>
      <c r="R488" s="6"/>
      <c r="S488" s="6"/>
      <c r="T488" s="6"/>
    </row>
    <row r="489" spans="1:20" ht="15" x14ac:dyDescent="0.25">
      <c r="A489" s="1" t="s">
        <v>928</v>
      </c>
      <c r="B489" s="1" t="s">
        <v>418</v>
      </c>
      <c r="C489" s="1" t="str">
        <f t="shared" si="14"/>
        <v>F0463-U0207</v>
      </c>
      <c r="D489" s="1" t="s">
        <v>1117</v>
      </c>
      <c r="E489" s="1" t="s">
        <v>1122</v>
      </c>
      <c r="F489" s="21" t="s">
        <v>1239</v>
      </c>
      <c r="G489" s="11" t="str">
        <f t="shared" si="15"/>
        <v>F0463-U0207-költségmegosztó 4</v>
      </c>
      <c r="H489" s="11" t="str">
        <f>INDEX('Polg.m.hiv. E0022 ktgo ISTA'!$A$3:$P$155,MATCH('költségosztó értékek'!$G489,'Polg.m.hiv. E0022 ktgo ISTA'!$N$3:$N$155,0),5)</f>
        <v>012575794</v>
      </c>
      <c r="I489" s="6"/>
      <c r="J489" s="6"/>
      <c r="K489" s="6"/>
      <c r="L489" s="6"/>
      <c r="M489" s="6"/>
      <c r="N489" s="6"/>
      <c r="O489" s="6"/>
      <c r="P489" s="6"/>
      <c r="Q489" s="11">
        <f>INDEX('Polg.m.hiv. E0022 ktgo ISTA'!$A$3:$P$155,MATCH('költségosztó értékek'!$G489,'Polg.m.hiv. E0022 ktgo ISTA'!$N$3:$N$155,0),8)</f>
        <v>62</v>
      </c>
      <c r="R489" s="6"/>
      <c r="S489" s="6"/>
      <c r="T489" s="6"/>
    </row>
    <row r="490" spans="1:20" ht="15" x14ac:dyDescent="0.25">
      <c r="A490" s="1" t="s">
        <v>928</v>
      </c>
      <c r="B490" s="1" t="s">
        <v>418</v>
      </c>
      <c r="C490" s="1" t="str">
        <f t="shared" si="14"/>
        <v>F0463-U0207</v>
      </c>
      <c r="D490" s="1" t="s">
        <v>1117</v>
      </c>
      <c r="E490" s="1" t="s">
        <v>1122</v>
      </c>
      <c r="F490" s="21" t="s">
        <v>1240</v>
      </c>
      <c r="G490" s="11" t="str">
        <f t="shared" si="15"/>
        <v>F0463-U0207-költségmegosztó 5</v>
      </c>
      <c r="H490" s="11" t="str">
        <f>INDEX('Polg.m.hiv. E0022 ktgo ISTA'!$A$3:$P$155,MATCH('költségosztó értékek'!$G490,'Polg.m.hiv. E0022 ktgo ISTA'!$N$3:$N$155,0),5)</f>
        <v>012576678</v>
      </c>
      <c r="I490" s="6"/>
      <c r="J490" s="6"/>
      <c r="K490" s="6"/>
      <c r="L490" s="6"/>
      <c r="M490" s="6"/>
      <c r="N490" s="6"/>
      <c r="O490" s="6"/>
      <c r="P490" s="6"/>
      <c r="Q490" s="11">
        <f>INDEX('Polg.m.hiv. E0022 ktgo ISTA'!$A$3:$P$155,MATCH('költségosztó értékek'!$G490,'Polg.m.hiv. E0022 ktgo ISTA'!$N$3:$N$155,0),8)</f>
        <v>15</v>
      </c>
      <c r="R490" s="6"/>
      <c r="S490" s="6"/>
      <c r="T490" s="6"/>
    </row>
    <row r="491" spans="1:20" ht="15" x14ac:dyDescent="0.25">
      <c r="A491" s="1" t="s">
        <v>928</v>
      </c>
      <c r="B491" s="1" t="s">
        <v>418</v>
      </c>
      <c r="C491" s="1" t="str">
        <f t="shared" ref="C491:C516" si="16">CONCATENATE(A491,"-",B491)</f>
        <v>F0463-U0207</v>
      </c>
      <c r="D491" s="1" t="s">
        <v>1117</v>
      </c>
      <c r="E491" s="1" t="s">
        <v>1122</v>
      </c>
      <c r="F491" s="70" t="s">
        <v>1450</v>
      </c>
      <c r="G491" s="11" t="str">
        <f t="shared" si="15"/>
        <v>F0463-U0207-költségmegosztó 6</v>
      </c>
      <c r="H491" s="11" t="str">
        <f>INDEX('Polg.m.hiv. E0022 ktgo ISTA'!$A$3:$P$155,MATCH('költségosztó értékek'!$G491,'Polg.m.hiv. E0022 ktgo ISTA'!$N$3:$N$155,0),5)</f>
        <v>012576449</v>
      </c>
      <c r="I491" s="6"/>
      <c r="J491" s="6"/>
      <c r="K491" s="6"/>
      <c r="L491" s="6"/>
      <c r="M491" s="6"/>
      <c r="N491" s="6"/>
      <c r="O491" s="6"/>
      <c r="P491" s="6"/>
      <c r="Q491" s="11">
        <f>INDEX('Polg.m.hiv. E0022 ktgo ISTA'!$A$3:$P$155,MATCH('költségosztó értékek'!$G491,'Polg.m.hiv. E0022 ktgo ISTA'!$N$3:$N$155,0),8)</f>
        <v>878</v>
      </c>
      <c r="R491" s="6"/>
      <c r="S491" s="6"/>
      <c r="T491" s="6"/>
    </row>
    <row r="492" spans="1:20" ht="15" x14ac:dyDescent="0.25">
      <c r="A492" s="1" t="s">
        <v>928</v>
      </c>
      <c r="B492" s="1" t="s">
        <v>418</v>
      </c>
      <c r="C492" s="1" t="str">
        <f t="shared" si="16"/>
        <v>F0463-U0207</v>
      </c>
      <c r="D492" s="1" t="s">
        <v>1117</v>
      </c>
      <c r="E492" s="1" t="s">
        <v>1122</v>
      </c>
      <c r="F492" s="70" t="s">
        <v>1451</v>
      </c>
      <c r="G492" s="11" t="str">
        <f t="shared" si="15"/>
        <v>F0463-U0207-költségmegosztó 7</v>
      </c>
      <c r="H492" s="11" t="str">
        <f>INDEX('Polg.m.hiv. E0022 ktgo ISTA'!$A$3:$P$155,MATCH('költségosztó értékek'!$G492,'Polg.m.hiv. E0022 ktgo ISTA'!$N$3:$N$155,0),5)</f>
        <v>012576609</v>
      </c>
      <c r="I492" s="6"/>
      <c r="J492" s="6"/>
      <c r="K492" s="6"/>
      <c r="L492" s="6"/>
      <c r="M492" s="6"/>
      <c r="N492" s="6"/>
      <c r="O492" s="6"/>
      <c r="P492" s="6"/>
      <c r="Q492" s="11">
        <f>INDEX('Polg.m.hiv. E0022 ktgo ISTA'!$A$3:$P$155,MATCH('költségosztó értékek'!$G492,'Polg.m.hiv. E0022 ktgo ISTA'!$N$3:$N$155,0),8)</f>
        <v>823</v>
      </c>
      <c r="R492" s="6"/>
      <c r="S492" s="6"/>
      <c r="T492" s="6"/>
    </row>
    <row r="493" spans="1:20" ht="15" x14ac:dyDescent="0.25">
      <c r="A493" s="1" t="s">
        <v>928</v>
      </c>
      <c r="B493" s="1" t="s">
        <v>418</v>
      </c>
      <c r="C493" s="1" t="str">
        <f t="shared" si="16"/>
        <v>F0463-U0207</v>
      </c>
      <c r="D493" s="1" t="s">
        <v>1117</v>
      </c>
      <c r="E493" s="1" t="s">
        <v>1122</v>
      </c>
      <c r="F493" s="70" t="s">
        <v>1657</v>
      </c>
      <c r="G493" s="11" t="str">
        <f t="shared" si="15"/>
        <v>F0463-U0207-költségmegosztó 8</v>
      </c>
      <c r="H493" s="11" t="str">
        <f>INDEX('Polg.m.hiv. E0022 ktgo ISTA'!$A$3:$P$155,MATCH('költségosztó értékek'!$G493,'Polg.m.hiv. E0022 ktgo ISTA'!$N$3:$N$155,0),5)</f>
        <v>012576661</v>
      </c>
      <c r="I493" s="6"/>
      <c r="J493" s="6"/>
      <c r="K493" s="6"/>
      <c r="L493" s="6"/>
      <c r="M493" s="6"/>
      <c r="N493" s="6"/>
      <c r="O493" s="6"/>
      <c r="P493" s="6"/>
      <c r="Q493" s="11">
        <f>INDEX('Polg.m.hiv. E0022 ktgo ISTA'!$A$3:$P$155,MATCH('költségosztó értékek'!$G493,'Polg.m.hiv. E0022 ktgo ISTA'!$N$3:$N$155,0),8)</f>
        <v>895</v>
      </c>
      <c r="R493" s="6"/>
      <c r="S493" s="6"/>
      <c r="T493" s="6"/>
    </row>
    <row r="494" spans="1:20" ht="15" x14ac:dyDescent="0.25">
      <c r="A494" s="1" t="s">
        <v>928</v>
      </c>
      <c r="B494" s="1" t="s">
        <v>418</v>
      </c>
      <c r="C494" s="1" t="str">
        <f t="shared" si="16"/>
        <v>F0463-U0207</v>
      </c>
      <c r="D494" s="1" t="s">
        <v>1117</v>
      </c>
      <c r="E494" s="1" t="s">
        <v>1122</v>
      </c>
      <c r="F494" s="70" t="s">
        <v>1658</v>
      </c>
      <c r="G494" s="11" t="str">
        <f t="shared" si="15"/>
        <v>F0463-U0207-költségmegosztó 9</v>
      </c>
      <c r="H494" s="11" t="str">
        <f>INDEX('Polg.m.hiv. E0022 ktgo ISTA'!$A$3:$P$155,MATCH('költségosztó értékek'!$G494,'Polg.m.hiv. E0022 ktgo ISTA'!$N$3:$N$155,0),5)</f>
        <v>012575848</v>
      </c>
      <c r="I494" s="6"/>
      <c r="J494" s="6"/>
      <c r="K494" s="6"/>
      <c r="L494" s="6"/>
      <c r="M494" s="6"/>
      <c r="N494" s="6"/>
      <c r="O494" s="6"/>
      <c r="P494" s="6"/>
      <c r="Q494" s="11">
        <f>INDEX('Polg.m.hiv. E0022 ktgo ISTA'!$A$3:$P$155,MATCH('költségosztó értékek'!$G494,'Polg.m.hiv. E0022 ktgo ISTA'!$N$3:$N$155,0),8)</f>
        <v>521</v>
      </c>
      <c r="R494" s="6"/>
      <c r="S494" s="6"/>
      <c r="T494" s="6"/>
    </row>
    <row r="495" spans="1:20" ht="15" x14ac:dyDescent="0.25">
      <c r="A495" s="1" t="s">
        <v>928</v>
      </c>
      <c r="B495" s="1" t="s">
        <v>418</v>
      </c>
      <c r="C495" s="1" t="str">
        <f t="shared" si="16"/>
        <v>F0463-U0207</v>
      </c>
      <c r="D495" s="1" t="s">
        <v>1117</v>
      </c>
      <c r="E495" s="1" t="s">
        <v>1122</v>
      </c>
      <c r="F495" s="70" t="s">
        <v>1659</v>
      </c>
      <c r="G495" s="11" t="str">
        <f t="shared" si="15"/>
        <v>F0463-U0207-költségmegosztó 10</v>
      </c>
      <c r="H495" s="11" t="str">
        <f>INDEX('Polg.m.hiv. E0022 ktgo ISTA'!$A$3:$P$155,MATCH('költségosztó értékek'!$G495,'Polg.m.hiv. E0022 ktgo ISTA'!$N$3:$N$155,0),5)</f>
        <v>012578016</v>
      </c>
      <c r="I495" s="6"/>
      <c r="J495" s="6"/>
      <c r="K495" s="6"/>
      <c r="L495" s="6"/>
      <c r="M495" s="6"/>
      <c r="N495" s="6"/>
      <c r="O495" s="6"/>
      <c r="P495" s="6"/>
      <c r="Q495" s="11">
        <f>INDEX('Polg.m.hiv. E0022 ktgo ISTA'!$A$3:$P$155,MATCH('költségosztó értékek'!$G495,'Polg.m.hiv. E0022 ktgo ISTA'!$N$3:$N$155,0),8)</f>
        <v>566</v>
      </c>
      <c r="R495" s="6"/>
      <c r="S495" s="6"/>
      <c r="T495" s="6"/>
    </row>
    <row r="496" spans="1:20" ht="15" x14ac:dyDescent="0.25">
      <c r="A496" s="1" t="s">
        <v>928</v>
      </c>
      <c r="B496" s="1" t="s">
        <v>418</v>
      </c>
      <c r="C496" s="1" t="str">
        <f t="shared" si="16"/>
        <v>F0463-U0207</v>
      </c>
      <c r="D496" s="1" t="s">
        <v>1117</v>
      </c>
      <c r="E496" s="1" t="s">
        <v>1122</v>
      </c>
      <c r="F496" s="70" t="s">
        <v>1660</v>
      </c>
      <c r="G496" s="11" t="str">
        <f t="shared" si="15"/>
        <v>F0463-U0207-költségmegosztó 11</v>
      </c>
      <c r="H496" s="11" t="str">
        <f>INDEX('Polg.m.hiv. E0022 ktgo ISTA'!$A$3:$P$155,MATCH('költségosztó értékek'!$G496,'Polg.m.hiv. E0022 ktgo ISTA'!$N$3:$N$155,0),5)</f>
        <v>012577729</v>
      </c>
      <c r="I496" s="6"/>
      <c r="J496" s="6"/>
      <c r="K496" s="6"/>
      <c r="L496" s="6"/>
      <c r="M496" s="6"/>
      <c r="N496" s="6"/>
      <c r="O496" s="6"/>
      <c r="P496" s="6"/>
      <c r="Q496" s="11">
        <f>INDEX('Polg.m.hiv. E0022 ktgo ISTA'!$A$3:$P$155,MATCH('költségosztó értékek'!$G496,'Polg.m.hiv. E0022 ktgo ISTA'!$N$3:$N$155,0),8)</f>
        <v>846</v>
      </c>
      <c r="R496" s="6"/>
      <c r="S496" s="6"/>
      <c r="T496" s="6"/>
    </row>
    <row r="497" spans="1:20" ht="15" x14ac:dyDescent="0.25">
      <c r="A497" s="1" t="s">
        <v>928</v>
      </c>
      <c r="B497" s="1" t="s">
        <v>418</v>
      </c>
      <c r="C497" s="1" t="str">
        <f t="shared" si="16"/>
        <v>F0463-U0207</v>
      </c>
      <c r="D497" s="1" t="s">
        <v>1117</v>
      </c>
      <c r="E497" s="1" t="s">
        <v>1122</v>
      </c>
      <c r="F497" s="70" t="s">
        <v>1661</v>
      </c>
      <c r="G497" s="11" t="str">
        <f t="shared" si="15"/>
        <v>F0463-U0207-költségmegosztó 12</v>
      </c>
      <c r="H497" s="11" t="str">
        <f>INDEX('Polg.m.hiv. E0022 ktgo ISTA'!$A$3:$P$155,MATCH('költségosztó értékek'!$G497,'Polg.m.hiv. E0022 ktgo ISTA'!$N$3:$N$155,0),5)</f>
        <v>012576555</v>
      </c>
      <c r="I497" s="6"/>
      <c r="J497" s="6"/>
      <c r="K497" s="6"/>
      <c r="L497" s="6"/>
      <c r="M497" s="6"/>
      <c r="N497" s="6"/>
      <c r="O497" s="6"/>
      <c r="P497" s="6"/>
      <c r="Q497" s="11">
        <f>INDEX('Polg.m.hiv. E0022 ktgo ISTA'!$A$3:$P$155,MATCH('költségosztó értékek'!$G497,'Polg.m.hiv. E0022 ktgo ISTA'!$N$3:$N$155,0),8)</f>
        <v>899</v>
      </c>
      <c r="R497" s="6"/>
      <c r="S497" s="6"/>
      <c r="T497" s="6"/>
    </row>
    <row r="498" spans="1:20" ht="15" x14ac:dyDescent="0.25">
      <c r="A498" s="1" t="s">
        <v>928</v>
      </c>
      <c r="B498" s="1" t="s">
        <v>418</v>
      </c>
      <c r="C498" s="1" t="str">
        <f t="shared" si="16"/>
        <v>F0463-U0207</v>
      </c>
      <c r="D498" s="1" t="s">
        <v>1117</v>
      </c>
      <c r="E498" s="1" t="s">
        <v>1122</v>
      </c>
      <c r="F498" s="70" t="s">
        <v>1662</v>
      </c>
      <c r="G498" s="11" t="str">
        <f t="shared" si="15"/>
        <v>F0463-U0207-költségmegosztó 13</v>
      </c>
      <c r="H498" s="11" t="str">
        <f>INDEX('Polg.m.hiv. E0022 ktgo ISTA'!$A$3:$P$155,MATCH('költségosztó értékek'!$G498,'Polg.m.hiv. E0022 ktgo ISTA'!$N$3:$N$155,0),5)</f>
        <v>012577798</v>
      </c>
      <c r="I498" s="6"/>
      <c r="J498" s="6"/>
      <c r="K498" s="6"/>
      <c r="L498" s="6"/>
      <c r="M498" s="6"/>
      <c r="N498" s="6"/>
      <c r="O498" s="6"/>
      <c r="P498" s="6"/>
      <c r="Q498" s="11">
        <f>INDEX('Polg.m.hiv. E0022 ktgo ISTA'!$A$3:$P$155,MATCH('költségosztó értékek'!$G498,'Polg.m.hiv. E0022 ktgo ISTA'!$N$3:$N$155,0),8)</f>
        <v>591</v>
      </c>
      <c r="R498" s="6"/>
      <c r="S498" s="6"/>
      <c r="T498" s="6"/>
    </row>
    <row r="499" spans="1:20" ht="15" x14ac:dyDescent="0.25">
      <c r="A499" s="1" t="s">
        <v>928</v>
      </c>
      <c r="B499" s="1" t="s">
        <v>418</v>
      </c>
      <c r="C499" s="1" t="str">
        <f t="shared" si="16"/>
        <v>F0463-U0207</v>
      </c>
      <c r="D499" s="1" t="s">
        <v>1117</v>
      </c>
      <c r="E499" s="1" t="s">
        <v>1122</v>
      </c>
      <c r="F499" s="70" t="s">
        <v>1663</v>
      </c>
      <c r="G499" s="11" t="str">
        <f t="shared" si="15"/>
        <v>F0463-U0207-költségmegosztó 14</v>
      </c>
      <c r="H499" s="11" t="str">
        <f>INDEX('Polg.m.hiv. E0022 ktgo ISTA'!$A$3:$P$155,MATCH('költségosztó értékek'!$G499,'Polg.m.hiv. E0022 ktgo ISTA'!$N$3:$N$155,0),5)</f>
        <v>012576647</v>
      </c>
      <c r="I499" s="6"/>
      <c r="J499" s="6"/>
      <c r="K499" s="6"/>
      <c r="L499" s="6"/>
      <c r="M499" s="6"/>
      <c r="N499" s="6"/>
      <c r="O499" s="6"/>
      <c r="P499" s="6"/>
      <c r="Q499" s="11">
        <f>INDEX('Polg.m.hiv. E0022 ktgo ISTA'!$A$3:$P$155,MATCH('költségosztó értékek'!$G499,'Polg.m.hiv. E0022 ktgo ISTA'!$N$3:$N$155,0),8)</f>
        <v>851</v>
      </c>
      <c r="R499" s="6"/>
      <c r="S499" s="6"/>
      <c r="T499" s="6"/>
    </row>
    <row r="500" spans="1:20" ht="15" x14ac:dyDescent="0.25">
      <c r="A500" s="1" t="s">
        <v>928</v>
      </c>
      <c r="B500" s="1" t="s">
        <v>418</v>
      </c>
      <c r="C500" s="1" t="str">
        <f t="shared" si="16"/>
        <v>F0463-U0207</v>
      </c>
      <c r="D500" s="1" t="s">
        <v>1117</v>
      </c>
      <c r="E500" s="1" t="s">
        <v>1122</v>
      </c>
      <c r="F500" s="70" t="s">
        <v>1664</v>
      </c>
      <c r="G500" s="11" t="str">
        <f t="shared" si="15"/>
        <v>F0463-U0207-költségmegosztó 15</v>
      </c>
      <c r="H500" s="11" t="str">
        <f>INDEX('Polg.m.hiv. E0022 ktgo ISTA'!$A$3:$P$155,MATCH('költségosztó értékek'!$G500,'Polg.m.hiv. E0022 ktgo ISTA'!$N$3:$N$155,0),5)</f>
        <v>012577989</v>
      </c>
      <c r="I500" s="6"/>
      <c r="J500" s="6"/>
      <c r="K500" s="6"/>
      <c r="L500" s="6"/>
      <c r="M500" s="6"/>
      <c r="N500" s="6"/>
      <c r="O500" s="6"/>
      <c r="P500" s="6"/>
      <c r="Q500" s="11">
        <f>INDEX('Polg.m.hiv. E0022 ktgo ISTA'!$A$3:$P$155,MATCH('költségosztó értékek'!$G500,'Polg.m.hiv. E0022 ktgo ISTA'!$N$3:$N$155,0),8)</f>
        <v>666</v>
      </c>
      <c r="R500" s="6"/>
      <c r="S500" s="6"/>
      <c r="T500" s="6"/>
    </row>
    <row r="501" spans="1:20" ht="15" x14ac:dyDescent="0.25">
      <c r="A501" s="1" t="s">
        <v>928</v>
      </c>
      <c r="B501" s="1" t="s">
        <v>418</v>
      </c>
      <c r="C501" s="1" t="str">
        <f t="shared" si="16"/>
        <v>F0463-U0207</v>
      </c>
      <c r="D501" s="1" t="s">
        <v>1117</v>
      </c>
      <c r="E501" s="1" t="s">
        <v>1122</v>
      </c>
      <c r="F501" s="70" t="s">
        <v>1665</v>
      </c>
      <c r="G501" s="11" t="str">
        <f t="shared" si="15"/>
        <v>F0463-U0207-költségmegosztó 16</v>
      </c>
      <c r="H501" s="11" t="str">
        <f>INDEX('Polg.m.hiv. E0022 ktgo ISTA'!$A$3:$P$155,MATCH('költségosztó értékek'!$G501,'Polg.m.hiv. E0022 ktgo ISTA'!$N$3:$N$155,0),5)</f>
        <v>012578054</v>
      </c>
      <c r="I501" s="6"/>
      <c r="J501" s="6"/>
      <c r="K501" s="6"/>
      <c r="L501" s="6"/>
      <c r="M501" s="6"/>
      <c r="N501" s="6"/>
      <c r="O501" s="6"/>
      <c r="P501" s="6"/>
      <c r="Q501" s="11">
        <f>INDEX('Polg.m.hiv. E0022 ktgo ISTA'!$A$3:$P$155,MATCH('költségosztó értékek'!$G501,'Polg.m.hiv. E0022 ktgo ISTA'!$N$3:$N$155,0),8)</f>
        <v>551</v>
      </c>
      <c r="R501" s="6"/>
      <c r="S501" s="6"/>
      <c r="T501" s="6"/>
    </row>
    <row r="502" spans="1:20" ht="15" x14ac:dyDescent="0.25">
      <c r="A502" s="1" t="s">
        <v>928</v>
      </c>
      <c r="B502" s="1" t="s">
        <v>418</v>
      </c>
      <c r="C502" s="1" t="str">
        <f t="shared" si="16"/>
        <v>F0463-U0207</v>
      </c>
      <c r="D502" s="1" t="s">
        <v>1117</v>
      </c>
      <c r="E502" s="1" t="s">
        <v>1122</v>
      </c>
      <c r="F502" s="70" t="s">
        <v>1666</v>
      </c>
      <c r="G502" s="11" t="str">
        <f t="shared" si="15"/>
        <v>F0463-U0207-költségmegosztó 17</v>
      </c>
      <c r="H502" s="11" t="str">
        <f>INDEX('Polg.m.hiv. E0022 ktgo ISTA'!$A$3:$P$155,MATCH('költségosztó értékek'!$G502,'Polg.m.hiv. E0022 ktgo ISTA'!$N$3:$N$155,0),5)</f>
        <v>012575855</v>
      </c>
      <c r="I502" s="6"/>
      <c r="J502" s="6"/>
      <c r="K502" s="6"/>
      <c r="L502" s="6"/>
      <c r="M502" s="6"/>
      <c r="N502" s="6"/>
      <c r="O502" s="6"/>
      <c r="P502" s="6"/>
      <c r="Q502" s="11">
        <f>INDEX('Polg.m.hiv. E0022 ktgo ISTA'!$A$3:$P$155,MATCH('költségosztó értékek'!$G502,'Polg.m.hiv. E0022 ktgo ISTA'!$N$3:$N$155,0),8)</f>
        <v>682</v>
      </c>
      <c r="R502" s="6"/>
      <c r="S502" s="6"/>
      <c r="T502" s="6"/>
    </row>
    <row r="503" spans="1:20" ht="15" x14ac:dyDescent="0.25">
      <c r="A503" s="1" t="s">
        <v>928</v>
      </c>
      <c r="B503" s="1" t="s">
        <v>418</v>
      </c>
      <c r="C503" s="1" t="str">
        <f t="shared" si="16"/>
        <v>F0463-U0207</v>
      </c>
      <c r="D503" s="1" t="s">
        <v>1117</v>
      </c>
      <c r="E503" s="1" t="s">
        <v>1122</v>
      </c>
      <c r="F503" s="70" t="s">
        <v>1667</v>
      </c>
      <c r="G503" s="11" t="str">
        <f t="shared" si="15"/>
        <v>F0463-U0207-költségmegosztó 18</v>
      </c>
      <c r="H503" s="11" t="str">
        <f>INDEX('Polg.m.hiv. E0022 ktgo ISTA'!$A$3:$P$155,MATCH('költségosztó értékek'!$G503,'Polg.m.hiv. E0022 ktgo ISTA'!$N$3:$N$155,0),5)</f>
        <v>012576722</v>
      </c>
      <c r="I503" s="6"/>
      <c r="J503" s="6"/>
      <c r="K503" s="6"/>
      <c r="L503" s="6"/>
      <c r="M503" s="6"/>
      <c r="N503" s="6"/>
      <c r="O503" s="6"/>
      <c r="P503" s="6"/>
      <c r="Q503" s="11">
        <f>INDEX('Polg.m.hiv. E0022 ktgo ISTA'!$A$3:$P$155,MATCH('költségosztó értékek'!$G503,'Polg.m.hiv. E0022 ktgo ISTA'!$N$3:$N$155,0),8)</f>
        <v>837</v>
      </c>
      <c r="R503" s="6"/>
      <c r="S503" s="6"/>
      <c r="T503" s="6"/>
    </row>
    <row r="504" spans="1:20" ht="15" x14ac:dyDescent="0.25">
      <c r="A504" s="1" t="s">
        <v>928</v>
      </c>
      <c r="B504" s="1" t="s">
        <v>418</v>
      </c>
      <c r="C504" s="1" t="str">
        <f t="shared" si="16"/>
        <v>F0463-U0207</v>
      </c>
      <c r="D504" s="1" t="s">
        <v>1117</v>
      </c>
      <c r="E504" s="1" t="s">
        <v>1122</v>
      </c>
      <c r="F504" s="70" t="s">
        <v>1668</v>
      </c>
      <c r="G504" s="11" t="str">
        <f t="shared" si="15"/>
        <v>F0463-U0207-költségmegosztó 19</v>
      </c>
      <c r="H504" s="11" t="str">
        <f>INDEX('Polg.m.hiv. E0022 ktgo ISTA'!$A$3:$P$155,MATCH('költségosztó értékek'!$G504,'Polg.m.hiv. E0022 ktgo ISTA'!$N$3:$N$155,0),5)</f>
        <v>012578078</v>
      </c>
      <c r="I504" s="6"/>
      <c r="J504" s="6"/>
      <c r="K504" s="6"/>
      <c r="L504" s="6"/>
      <c r="M504" s="6"/>
      <c r="N504" s="6"/>
      <c r="O504" s="6"/>
      <c r="P504" s="6"/>
      <c r="Q504" s="11">
        <f>INDEX('Polg.m.hiv. E0022 ktgo ISTA'!$A$3:$P$155,MATCH('költségosztó értékek'!$G504,'Polg.m.hiv. E0022 ktgo ISTA'!$N$3:$N$155,0),8)</f>
        <v>634</v>
      </c>
      <c r="R504" s="6"/>
      <c r="S504" s="6"/>
      <c r="T504" s="6"/>
    </row>
    <row r="505" spans="1:20" ht="15" x14ac:dyDescent="0.25">
      <c r="A505" s="1" t="s">
        <v>928</v>
      </c>
      <c r="B505" s="1" t="s">
        <v>418</v>
      </c>
      <c r="C505" s="1" t="str">
        <f t="shared" si="16"/>
        <v>F0463-U0207</v>
      </c>
      <c r="D505" s="1" t="s">
        <v>1117</v>
      </c>
      <c r="E505" s="1" t="s">
        <v>1122</v>
      </c>
      <c r="F505" s="70" t="s">
        <v>1669</v>
      </c>
      <c r="G505" s="11" t="str">
        <f t="shared" si="15"/>
        <v>F0463-U0207-költségmegosztó 20</v>
      </c>
      <c r="H505" s="11" t="str">
        <f>INDEX('Polg.m.hiv. E0022 ktgo ISTA'!$A$3:$P$155,MATCH('költségosztó értékek'!$G505,'Polg.m.hiv. E0022 ktgo ISTA'!$N$3:$N$155,0),5)</f>
        <v>012576630</v>
      </c>
      <c r="I505" s="6"/>
      <c r="J505" s="6"/>
      <c r="K505" s="6"/>
      <c r="L505" s="6"/>
      <c r="M505" s="6"/>
      <c r="N505" s="6"/>
      <c r="O505" s="6"/>
      <c r="P505" s="6"/>
      <c r="Q505" s="11">
        <f>INDEX('Polg.m.hiv. E0022 ktgo ISTA'!$A$3:$P$155,MATCH('költségosztó értékek'!$G505,'Polg.m.hiv. E0022 ktgo ISTA'!$N$3:$N$155,0),8)</f>
        <v>821</v>
      </c>
      <c r="R505" s="6"/>
      <c r="S505" s="6"/>
      <c r="T505" s="6"/>
    </row>
    <row r="506" spans="1:20" ht="15" x14ac:dyDescent="0.25">
      <c r="A506" s="1" t="s">
        <v>928</v>
      </c>
      <c r="B506" s="1" t="s">
        <v>418</v>
      </c>
      <c r="C506" s="1" t="str">
        <f t="shared" si="16"/>
        <v>F0463-U0207</v>
      </c>
      <c r="D506" s="1" t="s">
        <v>1117</v>
      </c>
      <c r="E506" s="1" t="s">
        <v>1122</v>
      </c>
      <c r="F506" s="70" t="s">
        <v>1670</v>
      </c>
      <c r="G506" s="11" t="str">
        <f t="shared" si="15"/>
        <v>F0463-U0207-költségmegosztó 21</v>
      </c>
      <c r="H506" s="11" t="str">
        <f>INDEX('Polg.m.hiv. E0022 ktgo ISTA'!$A$3:$P$155,MATCH('költségosztó értékek'!$G506,'Polg.m.hiv. E0022 ktgo ISTA'!$N$3:$N$155,0),5)</f>
        <v>012577996</v>
      </c>
      <c r="I506" s="6"/>
      <c r="J506" s="6"/>
      <c r="K506" s="6"/>
      <c r="L506" s="6"/>
      <c r="M506" s="6"/>
      <c r="N506" s="6"/>
      <c r="O506" s="6"/>
      <c r="P506" s="6"/>
      <c r="Q506" s="11">
        <f>INDEX('Polg.m.hiv. E0022 ktgo ISTA'!$A$3:$P$155,MATCH('költségosztó értékek'!$G506,'Polg.m.hiv. E0022 ktgo ISTA'!$N$3:$N$155,0),8)</f>
        <v>379</v>
      </c>
      <c r="R506" s="6"/>
      <c r="S506" s="6"/>
      <c r="T506" s="6"/>
    </row>
    <row r="507" spans="1:20" ht="15" x14ac:dyDescent="0.25">
      <c r="A507" s="1" t="s">
        <v>928</v>
      </c>
      <c r="B507" s="1" t="s">
        <v>418</v>
      </c>
      <c r="C507" s="1" t="str">
        <f t="shared" si="16"/>
        <v>F0463-U0207</v>
      </c>
      <c r="D507" s="1" t="s">
        <v>1117</v>
      </c>
      <c r="E507" s="1" t="s">
        <v>1122</v>
      </c>
      <c r="F507" s="70" t="s">
        <v>1671</v>
      </c>
      <c r="G507" s="11" t="str">
        <f t="shared" si="15"/>
        <v>F0463-U0207-költségmegosztó 22</v>
      </c>
      <c r="H507" s="11" t="str">
        <f>INDEX('Polg.m.hiv. E0022 ktgo ISTA'!$A$3:$P$155,MATCH('költségosztó értékek'!$G507,'Polg.m.hiv. E0022 ktgo ISTA'!$N$3:$N$155,0),5)</f>
        <v>012578917</v>
      </c>
      <c r="I507" s="6"/>
      <c r="J507" s="6"/>
      <c r="K507" s="6"/>
      <c r="L507" s="6"/>
      <c r="M507" s="6"/>
      <c r="N507" s="6"/>
      <c r="O507" s="6"/>
      <c r="P507" s="6"/>
      <c r="Q507" s="11">
        <f>INDEX('Polg.m.hiv. E0022 ktgo ISTA'!$A$3:$P$155,MATCH('költségosztó értékek'!$G507,'Polg.m.hiv. E0022 ktgo ISTA'!$N$3:$N$155,0),8)</f>
        <v>628</v>
      </c>
      <c r="R507" s="6"/>
      <c r="S507" s="6"/>
      <c r="T507" s="6"/>
    </row>
    <row r="508" spans="1:20" ht="15" x14ac:dyDescent="0.25">
      <c r="A508" s="1" t="s">
        <v>928</v>
      </c>
      <c r="B508" s="1" t="s">
        <v>418</v>
      </c>
      <c r="C508" s="1" t="str">
        <f t="shared" si="16"/>
        <v>F0463-U0207</v>
      </c>
      <c r="D508" s="1" t="s">
        <v>1117</v>
      </c>
      <c r="E508" s="1" t="s">
        <v>1122</v>
      </c>
      <c r="F508" s="70" t="s">
        <v>1672</v>
      </c>
      <c r="G508" s="11" t="str">
        <f t="shared" si="15"/>
        <v>F0463-U0207-költségmegosztó 23</v>
      </c>
      <c r="H508" s="11" t="str">
        <f>INDEX('Polg.m.hiv. E0022 ktgo ISTA'!$A$3:$P$155,MATCH('költségosztó értékek'!$G508,'Polg.m.hiv. E0022 ktgo ISTA'!$N$3:$N$155,0),5)</f>
        <v>012578030</v>
      </c>
      <c r="I508" s="6"/>
      <c r="J508" s="6"/>
      <c r="K508" s="6"/>
      <c r="L508" s="6"/>
      <c r="M508" s="6"/>
      <c r="N508" s="6"/>
      <c r="O508" s="6"/>
      <c r="P508" s="6"/>
      <c r="Q508" s="11">
        <f>INDEX('Polg.m.hiv. E0022 ktgo ISTA'!$A$3:$P$155,MATCH('költségosztó értékek'!$G508,'Polg.m.hiv. E0022 ktgo ISTA'!$N$3:$N$155,0),8)</f>
        <v>649</v>
      </c>
      <c r="R508" s="6"/>
      <c r="S508" s="6"/>
      <c r="T508" s="6"/>
    </row>
    <row r="509" spans="1:20" ht="15" x14ac:dyDescent="0.25">
      <c r="A509" s="1" t="s">
        <v>928</v>
      </c>
      <c r="B509" s="1" t="s">
        <v>418</v>
      </c>
      <c r="C509" s="1" t="str">
        <f t="shared" si="16"/>
        <v>F0463-U0207</v>
      </c>
      <c r="D509" s="1" t="s">
        <v>1117</v>
      </c>
      <c r="E509" s="1" t="s">
        <v>1122</v>
      </c>
      <c r="F509" s="70" t="s">
        <v>1673</v>
      </c>
      <c r="G509" s="11" t="str">
        <f t="shared" si="15"/>
        <v>F0463-U0207-költségmegosztó 24</v>
      </c>
      <c r="H509" s="11" t="str">
        <f>INDEX('Polg.m.hiv. E0022 ktgo ISTA'!$A$3:$P$155,MATCH('költségosztó értékek'!$G509,'Polg.m.hiv. E0022 ktgo ISTA'!$N$3:$N$155,0),5)</f>
        <v>012578092</v>
      </c>
      <c r="I509" s="6"/>
      <c r="J509" s="6"/>
      <c r="K509" s="6"/>
      <c r="L509" s="6"/>
      <c r="M509" s="6"/>
      <c r="N509" s="6"/>
      <c r="O509" s="6"/>
      <c r="P509" s="6"/>
      <c r="Q509" s="11">
        <f>INDEX('Polg.m.hiv. E0022 ktgo ISTA'!$A$3:$P$155,MATCH('költségosztó értékek'!$G509,'Polg.m.hiv. E0022 ktgo ISTA'!$N$3:$N$155,0),8)</f>
        <v>638</v>
      </c>
      <c r="R509" s="6"/>
      <c r="S509" s="6"/>
      <c r="T509" s="6"/>
    </row>
    <row r="510" spans="1:20" ht="15" x14ac:dyDescent="0.25">
      <c r="A510" s="1" t="s">
        <v>928</v>
      </c>
      <c r="B510" s="1" t="s">
        <v>418</v>
      </c>
      <c r="C510" s="1" t="str">
        <f t="shared" si="16"/>
        <v>F0463-U0207</v>
      </c>
      <c r="D510" s="1" t="s">
        <v>1117</v>
      </c>
      <c r="E510" s="1" t="s">
        <v>1122</v>
      </c>
      <c r="F510" s="70" t="s">
        <v>1674</v>
      </c>
      <c r="G510" s="11" t="str">
        <f t="shared" si="15"/>
        <v>F0463-U0207-költségmegosztó 25</v>
      </c>
      <c r="H510" s="11" t="str">
        <f>INDEX('Polg.m.hiv. E0022 ktgo ISTA'!$A$3:$P$155,MATCH('költségosztó értékek'!$G510,'Polg.m.hiv. E0022 ktgo ISTA'!$N$3:$N$155,0),5)</f>
        <v>012578023</v>
      </c>
      <c r="I510" s="6"/>
      <c r="J510" s="6"/>
      <c r="K510" s="6"/>
      <c r="L510" s="6"/>
      <c r="M510" s="6"/>
      <c r="N510" s="6"/>
      <c r="O510" s="6"/>
      <c r="P510" s="6"/>
      <c r="Q510" s="11">
        <f>INDEX('Polg.m.hiv. E0022 ktgo ISTA'!$A$3:$P$155,MATCH('költségosztó értékek'!$G510,'Polg.m.hiv. E0022 ktgo ISTA'!$N$3:$N$155,0),8)</f>
        <v>571</v>
      </c>
      <c r="R510" s="6"/>
      <c r="S510" s="6"/>
      <c r="T510" s="6"/>
    </row>
    <row r="511" spans="1:20" ht="15" x14ac:dyDescent="0.25">
      <c r="A511" s="1" t="s">
        <v>928</v>
      </c>
      <c r="B511" s="1" t="s">
        <v>418</v>
      </c>
      <c r="C511" s="1" t="str">
        <f t="shared" si="16"/>
        <v>F0463-U0207</v>
      </c>
      <c r="D511" s="1" t="s">
        <v>1117</v>
      </c>
      <c r="E511" s="1" t="s">
        <v>1122</v>
      </c>
      <c r="F511" s="70" t="s">
        <v>1675</v>
      </c>
      <c r="G511" s="11" t="str">
        <f t="shared" si="15"/>
        <v>F0463-U0207-költségmegosztó 26</v>
      </c>
      <c r="H511" s="11" t="str">
        <f>INDEX('Polg.m.hiv. E0022 ktgo ISTA'!$A$3:$P$155,MATCH('költségosztó értékek'!$G511,'Polg.m.hiv. E0022 ktgo ISTA'!$N$3:$N$155,0),5)</f>
        <v>012576685</v>
      </c>
      <c r="I511" s="6"/>
      <c r="J511" s="6"/>
      <c r="K511" s="6"/>
      <c r="L511" s="6"/>
      <c r="M511" s="6"/>
      <c r="N511" s="6"/>
      <c r="O511" s="6"/>
      <c r="P511" s="6"/>
      <c r="Q511" s="11">
        <f>INDEX('Polg.m.hiv. E0022 ktgo ISTA'!$A$3:$P$155,MATCH('költségosztó értékek'!$G511,'Polg.m.hiv. E0022 ktgo ISTA'!$N$3:$N$155,0),8)</f>
        <v>806</v>
      </c>
      <c r="R511" s="6"/>
      <c r="S511" s="6"/>
      <c r="T511" s="6"/>
    </row>
    <row r="512" spans="1:20" ht="15" x14ac:dyDescent="0.25">
      <c r="A512" s="1" t="s">
        <v>928</v>
      </c>
      <c r="B512" s="1" t="s">
        <v>418</v>
      </c>
      <c r="C512" s="1" t="str">
        <f t="shared" si="16"/>
        <v>F0463-U0207</v>
      </c>
      <c r="D512" s="1" t="s">
        <v>1117</v>
      </c>
      <c r="E512" s="1" t="s">
        <v>1122</v>
      </c>
      <c r="F512" s="70" t="s">
        <v>1676</v>
      </c>
      <c r="G512" s="11" t="str">
        <f t="shared" si="15"/>
        <v>F0463-U0207-költségmegosztó 27</v>
      </c>
      <c r="H512" s="11" t="str">
        <f>INDEX('Polg.m.hiv. E0022 ktgo ISTA'!$A$3:$P$155,MATCH('költségosztó értékek'!$G512,'Polg.m.hiv. E0022 ktgo ISTA'!$N$3:$N$155,0),5)</f>
        <v>012578108</v>
      </c>
      <c r="I512" s="6"/>
      <c r="J512" s="6"/>
      <c r="K512" s="6"/>
      <c r="L512" s="6"/>
      <c r="M512" s="6"/>
      <c r="N512" s="6"/>
      <c r="O512" s="6"/>
      <c r="P512" s="6"/>
      <c r="Q512" s="11">
        <f>INDEX('Polg.m.hiv. E0022 ktgo ISTA'!$A$3:$P$155,MATCH('költségosztó értékek'!$G512,'Polg.m.hiv. E0022 ktgo ISTA'!$N$3:$N$155,0),8)</f>
        <v>548</v>
      </c>
      <c r="R512" s="6"/>
      <c r="S512" s="6"/>
      <c r="T512" s="6"/>
    </row>
    <row r="513" spans="1:20" ht="15" x14ac:dyDescent="0.25">
      <c r="A513" s="1" t="s">
        <v>928</v>
      </c>
      <c r="B513" s="1" t="s">
        <v>418</v>
      </c>
      <c r="C513" s="1" t="str">
        <f t="shared" si="16"/>
        <v>F0463-U0207</v>
      </c>
      <c r="D513" s="1" t="s">
        <v>1117</v>
      </c>
      <c r="E513" s="1" t="s">
        <v>1122</v>
      </c>
      <c r="F513" s="70" t="s">
        <v>1677</v>
      </c>
      <c r="G513" s="11" t="str">
        <f t="shared" si="15"/>
        <v>F0463-U0207-költségmegosztó 28</v>
      </c>
      <c r="H513" s="11" t="str">
        <f>INDEX('Polg.m.hiv. E0022 ktgo ISTA'!$A$3:$P$155,MATCH('költségosztó értékek'!$G513,'Polg.m.hiv. E0022 ktgo ISTA'!$N$3:$N$155,0),5)</f>
        <v>012576692</v>
      </c>
      <c r="I513" s="6"/>
      <c r="J513" s="6"/>
      <c r="K513" s="6"/>
      <c r="L513" s="6"/>
      <c r="M513" s="6"/>
      <c r="N513" s="6"/>
      <c r="O513" s="6"/>
      <c r="P513" s="6"/>
      <c r="Q513" s="11">
        <f>INDEX('Polg.m.hiv. E0022 ktgo ISTA'!$A$3:$P$155,MATCH('költségosztó értékek'!$G513,'Polg.m.hiv. E0022 ktgo ISTA'!$N$3:$N$155,0),8)</f>
        <v>799</v>
      </c>
      <c r="R513" s="6"/>
      <c r="S513" s="6"/>
      <c r="T513" s="6"/>
    </row>
    <row r="514" spans="1:20" ht="15" x14ac:dyDescent="0.25">
      <c r="A514" s="1" t="s">
        <v>928</v>
      </c>
      <c r="B514" s="1" t="s">
        <v>418</v>
      </c>
      <c r="C514" s="1" t="str">
        <f t="shared" si="16"/>
        <v>F0463-U0207</v>
      </c>
      <c r="D514" s="1" t="s">
        <v>1117</v>
      </c>
      <c r="E514" s="1" t="s">
        <v>1122</v>
      </c>
      <c r="F514" s="70" t="s">
        <v>1678</v>
      </c>
      <c r="G514" s="11" t="str">
        <f t="shared" si="15"/>
        <v>F0463-U0207-költségmegosztó 29</v>
      </c>
      <c r="H514" s="11" t="str">
        <f>INDEX('Polg.m.hiv. E0022 ktgo ISTA'!$A$3:$P$155,MATCH('költségosztó értékek'!$G514,'Polg.m.hiv. E0022 ktgo ISTA'!$N$3:$N$155,0),5)</f>
        <v>012578085</v>
      </c>
      <c r="I514" s="6"/>
      <c r="J514" s="6"/>
      <c r="K514" s="6"/>
      <c r="L514" s="6"/>
      <c r="M514" s="6"/>
      <c r="N514" s="6"/>
      <c r="O514" s="6"/>
      <c r="P514" s="6"/>
      <c r="Q514" s="11">
        <f>INDEX('Polg.m.hiv. E0022 ktgo ISTA'!$A$3:$P$155,MATCH('költségosztó értékek'!$G514,'Polg.m.hiv. E0022 ktgo ISTA'!$N$3:$N$155,0),8)</f>
        <v>673</v>
      </c>
      <c r="R514" s="6"/>
      <c r="S514" s="6"/>
      <c r="T514" s="6"/>
    </row>
    <row r="515" spans="1:20" ht="15" x14ac:dyDescent="0.25">
      <c r="A515" s="1" t="s">
        <v>928</v>
      </c>
      <c r="B515" s="1" t="s">
        <v>418</v>
      </c>
      <c r="C515" s="1" t="str">
        <f t="shared" si="16"/>
        <v>F0463-U0207</v>
      </c>
      <c r="D515" s="1" t="s">
        <v>1117</v>
      </c>
      <c r="E515" s="1" t="s">
        <v>1122</v>
      </c>
      <c r="F515" s="70" t="s">
        <v>1679</v>
      </c>
      <c r="G515" s="11" t="str">
        <f t="shared" si="15"/>
        <v>F0463-U0207-költségmegosztó 30</v>
      </c>
      <c r="H515" s="11" t="str">
        <f>INDEX('Polg.m.hiv. E0022 ktgo ISTA'!$A$3:$P$155,MATCH('költségosztó értékek'!$G515,'Polg.m.hiv. E0022 ktgo ISTA'!$N$3:$N$155,0),5)</f>
        <v>012577736</v>
      </c>
      <c r="I515" s="6"/>
      <c r="J515" s="6"/>
      <c r="K515" s="6"/>
      <c r="L515" s="6"/>
      <c r="M515" s="6"/>
      <c r="N515" s="6"/>
      <c r="O515" s="6"/>
      <c r="P515" s="6"/>
      <c r="Q515" s="11">
        <f>INDEX('Polg.m.hiv. E0022 ktgo ISTA'!$A$3:$P$155,MATCH('költségosztó értékek'!$G515,'Polg.m.hiv. E0022 ktgo ISTA'!$N$3:$N$155,0),8)</f>
        <v>418</v>
      </c>
      <c r="R515" s="6"/>
      <c r="S515" s="6"/>
      <c r="T515" s="6"/>
    </row>
    <row r="516" spans="1:20" ht="15" x14ac:dyDescent="0.25">
      <c r="A516" s="1" t="s">
        <v>928</v>
      </c>
      <c r="B516" s="1" t="s">
        <v>418</v>
      </c>
      <c r="C516" s="1" t="str">
        <f t="shared" si="16"/>
        <v>F0463-U0207</v>
      </c>
      <c r="D516" s="1" t="s">
        <v>1117</v>
      </c>
      <c r="E516" s="1" t="s">
        <v>1122</v>
      </c>
      <c r="F516" s="70" t="s">
        <v>1680</v>
      </c>
      <c r="G516" s="11" t="str">
        <f t="shared" si="15"/>
        <v>F0463-U0207-költségmegosztó 31</v>
      </c>
      <c r="H516" s="11" t="str">
        <f>INDEX('Polg.m.hiv. E0022 ktgo ISTA'!$A$3:$P$155,MATCH('költségosztó értékek'!$G516,'Polg.m.hiv. E0022 ktgo ISTA'!$N$3:$N$155,0),5)</f>
        <v>012578948</v>
      </c>
      <c r="I516" s="6"/>
      <c r="J516" s="6"/>
      <c r="K516" s="6"/>
      <c r="L516" s="6"/>
      <c r="M516" s="6"/>
      <c r="N516" s="6"/>
      <c r="O516" s="6"/>
      <c r="P516" s="6"/>
      <c r="Q516" s="11">
        <f>INDEX('Polg.m.hiv. E0022 ktgo ISTA'!$A$3:$P$155,MATCH('költségosztó értékek'!$G516,'Polg.m.hiv. E0022 ktgo ISTA'!$N$3:$N$155,0),8)</f>
        <v>740</v>
      </c>
      <c r="R516" s="6"/>
      <c r="S516" s="6"/>
      <c r="T516" s="6"/>
    </row>
    <row r="517" spans="1:20" ht="15" x14ac:dyDescent="0.25">
      <c r="A517" s="1" t="s">
        <v>927</v>
      </c>
      <c r="B517" s="1" t="s">
        <v>255</v>
      </c>
      <c r="C517" s="1" t="str">
        <f t="shared" si="14"/>
        <v>F0464-U0683</v>
      </c>
      <c r="D517" s="1" t="s">
        <v>1117</v>
      </c>
      <c r="E517" s="1" t="s">
        <v>1122</v>
      </c>
      <c r="F517" s="21" t="s">
        <v>1236</v>
      </c>
      <c r="G517" s="11" t="str">
        <f t="shared" si="15"/>
        <v>F0464-U0683-költségmegosztó 1</v>
      </c>
      <c r="H517" s="11" t="str">
        <f>INDEX('Polg.m.hiv. E0022 ktgo ISTA'!$A$3:$P$155,MATCH('költségosztó értékek'!$G517,'Polg.m.hiv. E0022 ktgo ISTA'!$N$3:$N$155,0),5)</f>
        <v>012578962</v>
      </c>
      <c r="I517" s="6"/>
      <c r="J517" s="6"/>
      <c r="K517" s="6"/>
      <c r="L517" s="6"/>
      <c r="M517" s="6"/>
      <c r="N517" s="6"/>
      <c r="O517" s="6"/>
      <c r="P517" s="6"/>
      <c r="Q517" s="11">
        <f>INDEX('Polg.m.hiv. E0022 ktgo ISTA'!$A$3:$P$155,MATCH('költségosztó értékek'!$G517,'Polg.m.hiv. E0022 ktgo ISTA'!$N$3:$N$155,0),8)</f>
        <v>0</v>
      </c>
      <c r="R517" s="6"/>
      <c r="S517" s="6"/>
      <c r="T517" s="6"/>
    </row>
    <row r="518" spans="1:20" ht="15" x14ac:dyDescent="0.25">
      <c r="A518" s="1" t="s">
        <v>927</v>
      </c>
      <c r="B518" s="1" t="s">
        <v>255</v>
      </c>
      <c r="C518" s="1" t="str">
        <f t="shared" si="14"/>
        <v>F0464-U0683</v>
      </c>
      <c r="D518" s="1" t="s">
        <v>1117</v>
      </c>
      <c r="E518" s="1" t="s">
        <v>1122</v>
      </c>
      <c r="F518" s="21" t="s">
        <v>1237</v>
      </c>
      <c r="G518" s="11" t="str">
        <f t="shared" si="15"/>
        <v>F0464-U0683-költségmegosztó 2</v>
      </c>
      <c r="H518" s="11" t="str">
        <f>INDEX('Polg.m.hiv. E0022 ktgo ISTA'!$A$3:$P$155,MATCH('költségosztó értékek'!$G518,'Polg.m.hiv. E0022 ktgo ISTA'!$N$3:$N$155,0),5)</f>
        <v>012578894</v>
      </c>
      <c r="I518" s="6"/>
      <c r="J518" s="6"/>
      <c r="K518" s="6"/>
      <c r="L518" s="6"/>
      <c r="M518" s="6"/>
      <c r="N518" s="6"/>
      <c r="O518" s="6"/>
      <c r="P518" s="6"/>
      <c r="Q518" s="11">
        <f>INDEX('Polg.m.hiv. E0022 ktgo ISTA'!$A$3:$P$155,MATCH('költségosztó értékek'!$G518,'Polg.m.hiv. E0022 ktgo ISTA'!$N$3:$N$155,0),8)</f>
        <v>0</v>
      </c>
      <c r="R518" s="6"/>
      <c r="S518" s="6"/>
      <c r="T518" s="6"/>
    </row>
    <row r="519" spans="1:20" ht="15" x14ac:dyDescent="0.25">
      <c r="A519" s="1" t="s">
        <v>927</v>
      </c>
      <c r="B519" s="1" t="s">
        <v>255</v>
      </c>
      <c r="C519" s="1" t="str">
        <f t="shared" si="14"/>
        <v>F0464-U0683</v>
      </c>
      <c r="D519" s="1" t="s">
        <v>1117</v>
      </c>
      <c r="E519" s="1" t="s">
        <v>1122</v>
      </c>
      <c r="F519" s="21" t="s">
        <v>1238</v>
      </c>
      <c r="G519" s="11" t="str">
        <f t="shared" si="15"/>
        <v>F0464-U0683-költségmegosztó 3</v>
      </c>
      <c r="H519" s="11" t="str">
        <f>INDEX('Polg.m.hiv. E0022 ktgo ISTA'!$A$3:$P$155,MATCH('költségosztó értékek'!$G519,'Polg.m.hiv. E0022 ktgo ISTA'!$N$3:$N$155,0),5)</f>
        <v>012578931</v>
      </c>
      <c r="I519" s="6"/>
      <c r="J519" s="6"/>
      <c r="K519" s="6"/>
      <c r="L519" s="6"/>
      <c r="M519" s="6"/>
      <c r="N519" s="6"/>
      <c r="O519" s="6"/>
      <c r="P519" s="6"/>
      <c r="Q519" s="11">
        <f>INDEX('Polg.m.hiv. E0022 ktgo ISTA'!$A$3:$P$155,MATCH('költségosztó értékek'!$G519,'Polg.m.hiv. E0022 ktgo ISTA'!$N$3:$N$155,0),8)</f>
        <v>316</v>
      </c>
      <c r="R519" s="6"/>
      <c r="S519" s="6"/>
      <c r="T519" s="6"/>
    </row>
    <row r="520" spans="1:20" ht="15" x14ac:dyDescent="0.25">
      <c r="A520" s="1" t="s">
        <v>927</v>
      </c>
      <c r="B520" s="1" t="s">
        <v>255</v>
      </c>
      <c r="C520" s="1" t="str">
        <f t="shared" si="14"/>
        <v>F0464-U0683</v>
      </c>
      <c r="D520" s="1" t="s">
        <v>1117</v>
      </c>
      <c r="E520" s="1" t="s">
        <v>1122</v>
      </c>
      <c r="F520" s="21" t="s">
        <v>1239</v>
      </c>
      <c r="G520" s="11" t="str">
        <f t="shared" si="15"/>
        <v>F0464-U0683-költségmegosztó 4</v>
      </c>
      <c r="H520" s="11" t="str">
        <f>INDEX('Polg.m.hiv. E0022 ktgo ISTA'!$A$3:$P$155,MATCH('költségosztó értékek'!$G520,'Polg.m.hiv. E0022 ktgo ISTA'!$N$3:$N$155,0),5)</f>
        <v>012577545</v>
      </c>
      <c r="I520" s="6"/>
      <c r="J520" s="6"/>
      <c r="K520" s="6"/>
      <c r="L520" s="6"/>
      <c r="M520" s="6"/>
      <c r="N520" s="6"/>
      <c r="O520" s="6"/>
      <c r="P520" s="6"/>
      <c r="Q520" s="11">
        <f>INDEX('Polg.m.hiv. E0022 ktgo ISTA'!$A$3:$P$155,MATCH('költségosztó értékek'!$G520,'Polg.m.hiv. E0022 ktgo ISTA'!$N$3:$N$155,0),8)</f>
        <v>12</v>
      </c>
      <c r="R520" s="6"/>
      <c r="S520" s="6"/>
      <c r="T520" s="6"/>
    </row>
    <row r="521" spans="1:20" ht="15" x14ac:dyDescent="0.25">
      <c r="A521" s="1" t="s">
        <v>927</v>
      </c>
      <c r="B521" s="1" t="s">
        <v>255</v>
      </c>
      <c r="C521" s="1" t="str">
        <f t="shared" si="14"/>
        <v>F0464-U0683</v>
      </c>
      <c r="D521" s="1" t="s">
        <v>1117</v>
      </c>
      <c r="E521" s="1" t="s">
        <v>1122</v>
      </c>
      <c r="F521" s="21" t="s">
        <v>1240</v>
      </c>
      <c r="G521" s="11" t="str">
        <f t="shared" si="15"/>
        <v>F0464-U0683-költségmegosztó 5</v>
      </c>
      <c r="H521" s="11" t="str">
        <f>INDEX('Polg.m.hiv. E0022 ktgo ISTA'!$A$3:$P$155,MATCH('költségosztó értékek'!$G521,'Polg.m.hiv. E0022 ktgo ISTA'!$N$3:$N$155,0),5)</f>
        <v>012579013</v>
      </c>
      <c r="I521" s="6"/>
      <c r="J521" s="6"/>
      <c r="K521" s="6"/>
      <c r="L521" s="6"/>
      <c r="M521" s="6"/>
      <c r="N521" s="6"/>
      <c r="O521" s="6"/>
      <c r="P521" s="6"/>
      <c r="Q521" s="11">
        <f>INDEX('Polg.m.hiv. E0022 ktgo ISTA'!$A$3:$P$155,MATCH('költségosztó értékek'!$G521,'Polg.m.hiv. E0022 ktgo ISTA'!$N$3:$N$155,0),8)</f>
        <v>0</v>
      </c>
      <c r="R521" s="6"/>
      <c r="S521" s="6"/>
      <c r="T521" s="6"/>
    </row>
    <row r="522" spans="1:20" ht="15" x14ac:dyDescent="0.25">
      <c r="A522" s="1" t="s">
        <v>927</v>
      </c>
      <c r="B522" s="1" t="s">
        <v>255</v>
      </c>
      <c r="C522" s="1" t="str">
        <f t="shared" ref="C522:C524" si="17">CONCATENATE(A522,"-",B522)</f>
        <v>F0464-U0683</v>
      </c>
      <c r="D522" s="1" t="s">
        <v>1117</v>
      </c>
      <c r="E522" s="1" t="s">
        <v>1122</v>
      </c>
      <c r="F522" s="21" t="s">
        <v>1450</v>
      </c>
      <c r="G522" s="11" t="str">
        <f t="shared" si="15"/>
        <v>F0464-U0683-költségmegosztó 6</v>
      </c>
      <c r="H522" s="11" t="str">
        <f>INDEX('Polg.m.hiv. E0022 ktgo ISTA'!$A$3:$P$155,MATCH('költségosztó értékek'!$G522,'Polg.m.hiv. E0022 ktgo ISTA'!$N$3:$N$155,0),5)</f>
        <v>012578924</v>
      </c>
      <c r="I522" s="6"/>
      <c r="J522" s="6"/>
      <c r="K522" s="6"/>
      <c r="L522" s="6"/>
      <c r="M522" s="6"/>
      <c r="N522" s="6"/>
      <c r="O522" s="6"/>
      <c r="P522" s="6"/>
      <c r="Q522" s="11">
        <f>INDEX('Polg.m.hiv. E0022 ktgo ISTA'!$A$3:$P$155,MATCH('költségosztó értékek'!$G522,'Polg.m.hiv. E0022 ktgo ISTA'!$N$3:$N$155,0),8)</f>
        <v>43</v>
      </c>
      <c r="R522" s="6"/>
      <c r="S522" s="6"/>
      <c r="T522" s="6"/>
    </row>
    <row r="523" spans="1:20" ht="15" x14ac:dyDescent="0.25">
      <c r="A523" s="1" t="s">
        <v>927</v>
      </c>
      <c r="B523" s="1" t="s">
        <v>255</v>
      </c>
      <c r="C523" s="1" t="str">
        <f t="shared" si="17"/>
        <v>F0464-U0683</v>
      </c>
      <c r="D523" s="1" t="s">
        <v>1117</v>
      </c>
      <c r="E523" s="1" t="s">
        <v>1122</v>
      </c>
      <c r="F523" s="21" t="s">
        <v>1451</v>
      </c>
      <c r="G523" s="11" t="str">
        <f t="shared" si="15"/>
        <v>F0464-U0683-költségmegosztó 7</v>
      </c>
      <c r="H523" s="11" t="str">
        <f>INDEX('Polg.m.hiv. E0022 ktgo ISTA'!$A$3:$P$155,MATCH('költségosztó értékek'!$G523,'Polg.m.hiv. E0022 ktgo ISTA'!$N$3:$N$155,0),5)</f>
        <v>012578955</v>
      </c>
      <c r="I523" s="6"/>
      <c r="J523" s="6"/>
      <c r="K523" s="6"/>
      <c r="L523" s="6"/>
      <c r="M523" s="6"/>
      <c r="N523" s="6"/>
      <c r="O523" s="6"/>
      <c r="P523" s="6"/>
      <c r="Q523" s="11">
        <f>INDEX('Polg.m.hiv. E0022 ktgo ISTA'!$A$3:$P$155,MATCH('költségosztó értékek'!$G523,'Polg.m.hiv. E0022 ktgo ISTA'!$N$3:$N$155,0),8)</f>
        <v>433</v>
      </c>
      <c r="R523" s="6"/>
      <c r="S523" s="6"/>
      <c r="T523" s="6"/>
    </row>
    <row r="524" spans="1:20" ht="15" x14ac:dyDescent="0.25">
      <c r="A524" s="1" t="s">
        <v>927</v>
      </c>
      <c r="B524" s="1" t="s">
        <v>255</v>
      </c>
      <c r="C524" s="1" t="str">
        <f t="shared" si="17"/>
        <v>F0464-U0683</v>
      </c>
      <c r="D524" s="1" t="s">
        <v>1117</v>
      </c>
      <c r="E524" s="1" t="s">
        <v>1122</v>
      </c>
      <c r="F524" s="21" t="s">
        <v>1657</v>
      </c>
      <c r="G524" s="11" t="str">
        <f t="shared" si="15"/>
        <v>F0464-U0683-költségmegosztó 8</v>
      </c>
      <c r="H524" s="11" t="str">
        <f>INDEX('Polg.m.hiv. E0022 ktgo ISTA'!$A$3:$P$155,MATCH('költségosztó értékek'!$G524,'Polg.m.hiv. E0022 ktgo ISTA'!$N$3:$N$155,0),5)</f>
        <v>012578993</v>
      </c>
      <c r="I524" s="6"/>
      <c r="J524" s="6"/>
      <c r="K524" s="6"/>
      <c r="L524" s="6"/>
      <c r="M524" s="6"/>
      <c r="N524" s="6"/>
      <c r="O524" s="6"/>
      <c r="P524" s="6"/>
      <c r="Q524" s="11">
        <f>INDEX('Polg.m.hiv. E0022 ktgo ISTA'!$A$3:$P$155,MATCH('költségosztó értékek'!$G524,'Polg.m.hiv. E0022 ktgo ISTA'!$N$3:$N$155,0),8)</f>
        <v>322</v>
      </c>
      <c r="R524" s="6"/>
      <c r="S524" s="6"/>
      <c r="T524" s="6"/>
    </row>
    <row r="525" spans="1:20" ht="15" x14ac:dyDescent="0.25">
      <c r="A525" s="1" t="s">
        <v>929</v>
      </c>
      <c r="B525" s="1" t="s">
        <v>930</v>
      </c>
      <c r="C525" s="1" t="str">
        <f t="shared" si="14"/>
        <v>F0465-U0465</v>
      </c>
      <c r="D525" s="1" t="s">
        <v>1117</v>
      </c>
      <c r="E525" s="1" t="s">
        <v>1122</v>
      </c>
      <c r="F525" s="21" t="s">
        <v>1236</v>
      </c>
      <c r="G525" s="11" t="str">
        <f t="shared" si="15"/>
        <v>F0465-U0465-költségmegosztó 1</v>
      </c>
      <c r="H525" s="11" t="str">
        <f>INDEX('Polg.m.hiv. E0022 ktgo ISTA'!$A$3:$P$155,MATCH('költségosztó értékek'!$G525,'Polg.m.hiv. E0022 ktgo ISTA'!$N$3:$N$155,0),5)</f>
        <v>012575831</v>
      </c>
      <c r="I525" s="6"/>
      <c r="J525" s="6"/>
      <c r="K525" s="6"/>
      <c r="L525" s="6"/>
      <c r="M525" s="6"/>
      <c r="N525" s="6"/>
      <c r="O525" s="6"/>
      <c r="P525" s="6"/>
      <c r="Q525" s="11">
        <f>INDEX('Polg.m.hiv. E0022 ktgo ISTA'!$A$3:$P$155,MATCH('költségosztó értékek'!$G525,'Polg.m.hiv. E0022 ktgo ISTA'!$N$3:$N$155,0),8)</f>
        <v>736</v>
      </c>
      <c r="R525" s="6"/>
      <c r="S525" s="6"/>
      <c r="T525" s="6"/>
    </row>
    <row r="526" spans="1:20" ht="15" x14ac:dyDescent="0.25">
      <c r="A526" s="1" t="s">
        <v>929</v>
      </c>
      <c r="B526" s="1" t="s">
        <v>930</v>
      </c>
      <c r="C526" s="1" t="str">
        <f t="shared" si="14"/>
        <v>F0465-U0465</v>
      </c>
      <c r="D526" s="1" t="s">
        <v>1117</v>
      </c>
      <c r="E526" s="1" t="s">
        <v>1122</v>
      </c>
      <c r="F526" s="21" t="s">
        <v>1237</v>
      </c>
      <c r="G526" s="11" t="str">
        <f t="shared" si="15"/>
        <v>F0465-U0465-költségmegosztó 2</v>
      </c>
      <c r="H526" s="11" t="str">
        <f>INDEX('Polg.m.hiv. E0022 ktgo ISTA'!$A$3:$P$155,MATCH('költségosztó értékek'!$G526,'Polg.m.hiv. E0022 ktgo ISTA'!$N$3:$N$155,0),5)</f>
        <v>012575862</v>
      </c>
      <c r="I526" s="6"/>
      <c r="J526" s="6"/>
      <c r="K526" s="6"/>
      <c r="L526" s="6"/>
      <c r="M526" s="6"/>
      <c r="N526" s="6"/>
      <c r="O526" s="6"/>
      <c r="P526" s="6"/>
      <c r="Q526" s="11">
        <f>INDEX('Polg.m.hiv. E0022 ktgo ISTA'!$A$3:$P$155,MATCH('költségosztó értékek'!$G526,'Polg.m.hiv. E0022 ktgo ISTA'!$N$3:$N$155,0),8)</f>
        <v>437</v>
      </c>
      <c r="R526" s="6"/>
      <c r="S526" s="6"/>
      <c r="T526" s="6"/>
    </row>
    <row r="527" spans="1:20" ht="15" x14ac:dyDescent="0.25">
      <c r="A527" s="1" t="s">
        <v>929</v>
      </c>
      <c r="B527" s="1" t="s">
        <v>930</v>
      </c>
      <c r="C527" s="1" t="str">
        <f t="shared" si="14"/>
        <v>F0465-U0465</v>
      </c>
      <c r="D527" s="1" t="s">
        <v>1117</v>
      </c>
      <c r="E527" s="1" t="s">
        <v>1122</v>
      </c>
      <c r="F527" s="21" t="s">
        <v>1238</v>
      </c>
      <c r="G527" s="11" t="str">
        <f t="shared" si="15"/>
        <v>F0465-U0465-költségmegosztó 3</v>
      </c>
      <c r="H527" s="11" t="str">
        <f>INDEX('Polg.m.hiv. E0022 ktgo ISTA'!$A$3:$P$155,MATCH('költségosztó értékek'!$G527,'Polg.m.hiv. E0022 ktgo ISTA'!$N$3:$N$155,0),5)</f>
        <v>012575879</v>
      </c>
      <c r="I527" s="6"/>
      <c r="J527" s="6"/>
      <c r="K527" s="6"/>
      <c r="L527" s="6"/>
      <c r="M527" s="6"/>
      <c r="N527" s="6"/>
      <c r="O527" s="6"/>
      <c r="P527" s="6"/>
      <c r="Q527" s="11">
        <f>INDEX('Polg.m.hiv. E0022 ktgo ISTA'!$A$3:$P$155,MATCH('költségosztó értékek'!$G527,'Polg.m.hiv. E0022 ktgo ISTA'!$N$3:$N$155,0),8)</f>
        <v>577</v>
      </c>
      <c r="R527" s="6"/>
      <c r="S527" s="6"/>
      <c r="T527" s="6"/>
    </row>
    <row r="528" spans="1:20" ht="15" x14ac:dyDescent="0.25">
      <c r="A528" s="1" t="s">
        <v>929</v>
      </c>
      <c r="B528" s="1" t="s">
        <v>930</v>
      </c>
      <c r="C528" s="1" t="str">
        <f t="shared" si="14"/>
        <v>F0465-U0465</v>
      </c>
      <c r="D528" s="1" t="s">
        <v>1117</v>
      </c>
      <c r="E528" s="1" t="s">
        <v>1122</v>
      </c>
      <c r="F528" s="21" t="s">
        <v>1239</v>
      </c>
      <c r="G528" s="11" t="str">
        <f t="shared" si="15"/>
        <v>F0465-U0465-költségmegosztó 4</v>
      </c>
      <c r="H528" s="11" t="str">
        <f>INDEX('Polg.m.hiv. E0022 ktgo ISTA'!$A$3:$P$155,MATCH('költségosztó értékek'!$G528,'Polg.m.hiv. E0022 ktgo ISTA'!$N$3:$N$155,0),5)</f>
        <v>012577552</v>
      </c>
      <c r="I528" s="6"/>
      <c r="J528" s="6"/>
      <c r="K528" s="6"/>
      <c r="L528" s="6"/>
      <c r="M528" s="6"/>
      <c r="N528" s="6"/>
      <c r="O528" s="6"/>
      <c r="P528" s="6"/>
      <c r="Q528" s="11">
        <f>INDEX('Polg.m.hiv. E0022 ktgo ISTA'!$A$3:$P$155,MATCH('költségosztó értékek'!$G528,'Polg.m.hiv. E0022 ktgo ISTA'!$N$3:$N$155,0),8)</f>
        <v>179</v>
      </c>
      <c r="R528" s="6"/>
      <c r="S528" s="6"/>
      <c r="T528" s="6"/>
    </row>
    <row r="529" spans="1:20" ht="15" x14ac:dyDescent="0.25">
      <c r="A529" s="1" t="s">
        <v>929</v>
      </c>
      <c r="B529" s="1" t="s">
        <v>930</v>
      </c>
      <c r="C529" s="1" t="str">
        <f t="shared" si="14"/>
        <v>F0465-U0465</v>
      </c>
      <c r="D529" s="1" t="s">
        <v>1117</v>
      </c>
      <c r="E529" s="1" t="s">
        <v>1122</v>
      </c>
      <c r="F529" s="21" t="s">
        <v>1240</v>
      </c>
      <c r="G529" s="11" t="str">
        <f t="shared" si="15"/>
        <v>F0465-U0465-költségmegosztó 5</v>
      </c>
      <c r="H529" s="11" t="str">
        <f>INDEX('Polg.m.hiv. E0022 ktgo ISTA'!$A$3:$P$155,MATCH('költségosztó értékek'!$G529,'Polg.m.hiv. E0022 ktgo ISTA'!$N$3:$N$155,0),5)</f>
        <v>012576111</v>
      </c>
      <c r="I529" s="6"/>
      <c r="J529" s="6"/>
      <c r="K529" s="6"/>
      <c r="L529" s="6"/>
      <c r="M529" s="6"/>
      <c r="N529" s="6"/>
      <c r="O529" s="6"/>
      <c r="P529" s="6"/>
      <c r="Q529" s="11">
        <f>INDEX('Polg.m.hiv. E0022 ktgo ISTA'!$A$3:$P$155,MATCH('költségosztó értékek'!$G529,'Polg.m.hiv. E0022 ktgo ISTA'!$N$3:$N$155,0),8)</f>
        <v>418</v>
      </c>
      <c r="R529" s="6"/>
      <c r="S529" s="6"/>
      <c r="T529" s="6"/>
    </row>
    <row r="530" spans="1:20" ht="15" x14ac:dyDescent="0.25">
      <c r="A530" s="1" t="s">
        <v>929</v>
      </c>
      <c r="B530" s="1" t="s">
        <v>930</v>
      </c>
      <c r="C530" s="1" t="str">
        <f t="shared" ref="C530:C564" si="18">CONCATENATE(A530,"-",B530)</f>
        <v>F0465-U0465</v>
      </c>
      <c r="D530" s="1" t="s">
        <v>1117</v>
      </c>
      <c r="E530" s="1" t="s">
        <v>1122</v>
      </c>
      <c r="F530" s="21" t="s">
        <v>1450</v>
      </c>
      <c r="G530" s="11" t="str">
        <f t="shared" ref="G530:G584" si="19">CONCATENATE(C530,"-",F530)</f>
        <v>F0465-U0465-költségmegosztó 6</v>
      </c>
      <c r="H530" s="11" t="str">
        <f>INDEX('Polg.m.hiv. E0022 ktgo ISTA'!$A$3:$P$155,MATCH('költségosztó értékek'!$G530,'Polg.m.hiv. E0022 ktgo ISTA'!$N$3:$N$155,0),5)</f>
        <v>012575756</v>
      </c>
      <c r="I530" s="6"/>
      <c r="J530" s="6"/>
      <c r="K530" s="6"/>
      <c r="L530" s="6"/>
      <c r="M530" s="6"/>
      <c r="N530" s="6"/>
      <c r="O530" s="6"/>
      <c r="P530" s="6"/>
      <c r="Q530" s="11">
        <f>INDEX('Polg.m.hiv. E0022 ktgo ISTA'!$A$3:$P$155,MATCH('költségosztó értékek'!$G530,'Polg.m.hiv. E0022 ktgo ISTA'!$N$3:$N$155,0),8)</f>
        <v>198</v>
      </c>
      <c r="R530" s="6"/>
      <c r="S530" s="6"/>
      <c r="T530" s="6"/>
    </row>
    <row r="531" spans="1:20" ht="15" x14ac:dyDescent="0.25">
      <c r="A531" s="1" t="s">
        <v>929</v>
      </c>
      <c r="B531" s="1" t="s">
        <v>930</v>
      </c>
      <c r="C531" s="1" t="str">
        <f t="shared" si="18"/>
        <v>F0465-U0465</v>
      </c>
      <c r="D531" s="1" t="s">
        <v>1117</v>
      </c>
      <c r="E531" s="1" t="s">
        <v>1122</v>
      </c>
      <c r="F531" s="21" t="s">
        <v>1451</v>
      </c>
      <c r="G531" s="11" t="str">
        <f t="shared" si="19"/>
        <v>F0465-U0465-költségmegosztó 7</v>
      </c>
      <c r="H531" s="11" t="str">
        <f>INDEX('Polg.m.hiv. E0022 ktgo ISTA'!$A$3:$P$155,MATCH('költségosztó értékek'!$G531,'Polg.m.hiv. E0022 ktgo ISTA'!$N$3:$N$155,0),5)</f>
        <v>012576487</v>
      </c>
      <c r="I531" s="6"/>
      <c r="J531" s="6"/>
      <c r="K531" s="6"/>
      <c r="L531" s="6"/>
      <c r="M531" s="6"/>
      <c r="N531" s="6"/>
      <c r="O531" s="6"/>
      <c r="P531" s="6"/>
      <c r="Q531" s="11">
        <f>INDEX('Polg.m.hiv. E0022 ktgo ISTA'!$A$3:$P$155,MATCH('költségosztó értékek'!$G531,'Polg.m.hiv. E0022 ktgo ISTA'!$N$3:$N$155,0),8)</f>
        <v>733</v>
      </c>
      <c r="R531" s="6"/>
      <c r="S531" s="6"/>
      <c r="T531" s="6"/>
    </row>
    <row r="532" spans="1:20" ht="15" x14ac:dyDescent="0.25">
      <c r="A532" s="1" t="s">
        <v>929</v>
      </c>
      <c r="B532" s="1" t="s">
        <v>930</v>
      </c>
      <c r="C532" s="1" t="str">
        <f t="shared" si="18"/>
        <v>F0465-U0465</v>
      </c>
      <c r="D532" s="1" t="s">
        <v>1117</v>
      </c>
      <c r="E532" s="1" t="s">
        <v>1122</v>
      </c>
      <c r="F532" s="21" t="s">
        <v>1657</v>
      </c>
      <c r="G532" s="11" t="str">
        <f t="shared" si="19"/>
        <v>F0465-U0465-költségmegosztó 8</v>
      </c>
      <c r="H532" s="11" t="str">
        <f>INDEX('Polg.m.hiv. E0022 ktgo ISTA'!$A$3:$P$155,MATCH('költségosztó értékek'!$G532,'Polg.m.hiv. E0022 ktgo ISTA'!$N$3:$N$155,0),5)</f>
        <v>012575824</v>
      </c>
      <c r="I532" s="6"/>
      <c r="J532" s="6"/>
      <c r="K532" s="6"/>
      <c r="L532" s="6"/>
      <c r="M532" s="6"/>
      <c r="N532" s="6"/>
      <c r="O532" s="6"/>
      <c r="P532" s="6"/>
      <c r="Q532" s="11">
        <f>INDEX('Polg.m.hiv. E0022 ktgo ISTA'!$A$3:$P$155,MATCH('költségosztó értékek'!$G532,'Polg.m.hiv. E0022 ktgo ISTA'!$N$3:$N$155,0),8)</f>
        <v>459</v>
      </c>
      <c r="R532" s="6"/>
      <c r="S532" s="6"/>
      <c r="T532" s="6"/>
    </row>
    <row r="533" spans="1:20" ht="15" x14ac:dyDescent="0.25">
      <c r="A533" s="1" t="s">
        <v>929</v>
      </c>
      <c r="B533" s="1" t="s">
        <v>930</v>
      </c>
      <c r="C533" s="1" t="str">
        <f t="shared" si="18"/>
        <v>F0465-U0465</v>
      </c>
      <c r="D533" s="1" t="s">
        <v>1117</v>
      </c>
      <c r="E533" s="1" t="s">
        <v>1122</v>
      </c>
      <c r="F533" s="21" t="s">
        <v>1658</v>
      </c>
      <c r="G533" s="11" t="str">
        <f t="shared" si="19"/>
        <v>F0465-U0465-költségmegosztó 9</v>
      </c>
      <c r="H533" s="11" t="str">
        <f>INDEX('Polg.m.hiv. E0022 ktgo ISTA'!$A$3:$P$155,MATCH('költségosztó értékek'!$G533,'Polg.m.hiv. E0022 ktgo ISTA'!$N$3:$N$155,0),5)</f>
        <v>012577538</v>
      </c>
      <c r="I533" s="6"/>
      <c r="J533" s="6"/>
      <c r="K533" s="6"/>
      <c r="L533" s="6"/>
      <c r="M533" s="6"/>
      <c r="N533" s="6"/>
      <c r="O533" s="6"/>
      <c r="P533" s="6"/>
      <c r="Q533" s="11">
        <f>INDEX('Polg.m.hiv. E0022 ktgo ISTA'!$A$3:$P$155,MATCH('költségosztó értékek'!$G533,'Polg.m.hiv. E0022 ktgo ISTA'!$N$3:$N$155,0),8)</f>
        <v>207</v>
      </c>
      <c r="R533" s="6"/>
      <c r="S533" s="6"/>
      <c r="T533" s="6"/>
    </row>
    <row r="534" spans="1:20" ht="15" x14ac:dyDescent="0.25">
      <c r="A534" s="1" t="s">
        <v>929</v>
      </c>
      <c r="B534" s="1" t="s">
        <v>930</v>
      </c>
      <c r="C534" s="1" t="str">
        <f t="shared" si="18"/>
        <v>F0465-U0465</v>
      </c>
      <c r="D534" s="1" t="s">
        <v>1117</v>
      </c>
      <c r="E534" s="1" t="s">
        <v>1122</v>
      </c>
      <c r="F534" s="21" t="s">
        <v>1659</v>
      </c>
      <c r="G534" s="11" t="str">
        <f t="shared" si="19"/>
        <v>F0465-U0465-költségmegosztó 10</v>
      </c>
      <c r="H534" s="11" t="str">
        <f>INDEX('Polg.m.hiv. E0022 ktgo ISTA'!$A$3:$P$155,MATCH('költségosztó értékek'!$G534,'Polg.m.hiv. E0022 ktgo ISTA'!$N$3:$N$155,0),5)</f>
        <v>012575886</v>
      </c>
      <c r="I534" s="6"/>
      <c r="J534" s="6"/>
      <c r="K534" s="6"/>
      <c r="L534" s="6"/>
      <c r="M534" s="6"/>
      <c r="N534" s="6"/>
      <c r="O534" s="6"/>
      <c r="P534" s="6"/>
      <c r="Q534" s="11">
        <f>INDEX('Polg.m.hiv. E0022 ktgo ISTA'!$A$3:$P$155,MATCH('költségosztó értékek'!$G534,'Polg.m.hiv. E0022 ktgo ISTA'!$N$3:$N$155,0),8)</f>
        <v>441</v>
      </c>
      <c r="R534" s="6"/>
      <c r="S534" s="6"/>
      <c r="T534" s="6"/>
    </row>
    <row r="535" spans="1:20" ht="15" x14ac:dyDescent="0.25">
      <c r="A535" s="1" t="s">
        <v>929</v>
      </c>
      <c r="B535" s="1" t="s">
        <v>930</v>
      </c>
      <c r="C535" s="1" t="str">
        <f t="shared" si="18"/>
        <v>F0465-U0465</v>
      </c>
      <c r="D535" s="1" t="s">
        <v>1117</v>
      </c>
      <c r="E535" s="1" t="s">
        <v>1122</v>
      </c>
      <c r="F535" s="21" t="s">
        <v>1660</v>
      </c>
      <c r="G535" s="11" t="str">
        <f t="shared" si="19"/>
        <v>F0465-U0465-költségmegosztó 11</v>
      </c>
      <c r="H535" s="11" t="str">
        <f>INDEX('Polg.m.hiv. E0022 ktgo ISTA'!$A$3:$P$155,MATCH('költségosztó értékek'!$G535,'Polg.m.hiv. E0022 ktgo ISTA'!$N$3:$N$155,0),5)</f>
        <v>012575916</v>
      </c>
      <c r="I535" s="6"/>
      <c r="J535" s="6"/>
      <c r="K535" s="6"/>
      <c r="L535" s="6"/>
      <c r="M535" s="6"/>
      <c r="N535" s="6"/>
      <c r="O535" s="6"/>
      <c r="P535" s="6"/>
      <c r="Q535" s="11">
        <f>INDEX('Polg.m.hiv. E0022 ktgo ISTA'!$A$3:$P$155,MATCH('költségosztó értékek'!$G535,'Polg.m.hiv. E0022 ktgo ISTA'!$N$3:$N$155,0),8)</f>
        <v>13</v>
      </c>
      <c r="R535" s="6"/>
      <c r="S535" s="6"/>
      <c r="T535" s="6"/>
    </row>
    <row r="536" spans="1:20" ht="15" x14ac:dyDescent="0.25">
      <c r="A536" s="1" t="s">
        <v>929</v>
      </c>
      <c r="B536" s="1" t="s">
        <v>930</v>
      </c>
      <c r="C536" s="1" t="str">
        <f t="shared" si="18"/>
        <v>F0465-U0465</v>
      </c>
      <c r="D536" s="1" t="s">
        <v>1117</v>
      </c>
      <c r="E536" s="1" t="s">
        <v>1122</v>
      </c>
      <c r="F536" s="21" t="s">
        <v>1661</v>
      </c>
      <c r="G536" s="11" t="str">
        <f t="shared" si="19"/>
        <v>F0465-U0465-költségmegosztó 12</v>
      </c>
      <c r="H536" s="11" t="str">
        <f>INDEX('Polg.m.hiv. E0022 ktgo ISTA'!$A$3:$P$155,MATCH('költségosztó értékek'!$G536,'Polg.m.hiv. E0022 ktgo ISTA'!$N$3:$N$155,0),5)</f>
        <v>012577583</v>
      </c>
      <c r="I536" s="6"/>
      <c r="J536" s="6"/>
      <c r="K536" s="6"/>
      <c r="L536" s="6"/>
      <c r="M536" s="6"/>
      <c r="N536" s="6"/>
      <c r="O536" s="6"/>
      <c r="P536" s="6"/>
      <c r="Q536" s="11">
        <f>INDEX('Polg.m.hiv. E0022 ktgo ISTA'!$A$3:$P$155,MATCH('költségosztó értékek'!$G536,'Polg.m.hiv. E0022 ktgo ISTA'!$N$3:$N$155,0),8)</f>
        <v>5</v>
      </c>
      <c r="R536" s="6"/>
      <c r="S536" s="6"/>
      <c r="T536" s="6"/>
    </row>
    <row r="537" spans="1:20" ht="15" x14ac:dyDescent="0.25">
      <c r="A537" s="1" t="s">
        <v>929</v>
      </c>
      <c r="B537" s="1" t="s">
        <v>930</v>
      </c>
      <c r="C537" s="1" t="str">
        <f t="shared" si="18"/>
        <v>F0465-U0465</v>
      </c>
      <c r="D537" s="1" t="s">
        <v>1117</v>
      </c>
      <c r="E537" s="1" t="s">
        <v>1122</v>
      </c>
      <c r="F537" s="21" t="s">
        <v>1662</v>
      </c>
      <c r="G537" s="11" t="str">
        <f t="shared" si="19"/>
        <v>F0465-U0465-költségmegosztó 13</v>
      </c>
      <c r="H537" s="11" t="str">
        <f>INDEX('Polg.m.hiv. E0022 ktgo ISTA'!$A$3:$P$155,MATCH('költségosztó értékek'!$G537,'Polg.m.hiv. E0022 ktgo ISTA'!$N$3:$N$155,0),5)</f>
        <v>012576128</v>
      </c>
      <c r="I537" s="6"/>
      <c r="J537" s="6"/>
      <c r="K537" s="6"/>
      <c r="L537" s="6"/>
      <c r="M537" s="6"/>
      <c r="N537" s="6"/>
      <c r="O537" s="6"/>
      <c r="P537" s="6"/>
      <c r="Q537" s="11">
        <f>INDEX('Polg.m.hiv. E0022 ktgo ISTA'!$A$3:$P$155,MATCH('költségosztó értékek'!$G537,'Polg.m.hiv. E0022 ktgo ISTA'!$N$3:$N$155,0),8)</f>
        <v>239</v>
      </c>
      <c r="R537" s="6"/>
      <c r="S537" s="6"/>
      <c r="T537" s="6"/>
    </row>
    <row r="538" spans="1:20" ht="15" x14ac:dyDescent="0.25">
      <c r="A538" s="1" t="s">
        <v>929</v>
      </c>
      <c r="B538" s="1" t="s">
        <v>930</v>
      </c>
      <c r="C538" s="1" t="str">
        <f t="shared" si="18"/>
        <v>F0465-U0465</v>
      </c>
      <c r="D538" s="1" t="s">
        <v>1117</v>
      </c>
      <c r="E538" s="1" t="s">
        <v>1122</v>
      </c>
      <c r="F538" s="21" t="s">
        <v>1663</v>
      </c>
      <c r="G538" s="11" t="str">
        <f t="shared" si="19"/>
        <v>F0465-U0465-költségmegosztó 14</v>
      </c>
      <c r="H538" s="11" t="str">
        <f>INDEX('Polg.m.hiv. E0022 ktgo ISTA'!$A$3:$P$155,MATCH('költségosztó értékek'!$G538,'Polg.m.hiv. E0022 ktgo ISTA'!$N$3:$N$155,0),5)</f>
        <v>012577699</v>
      </c>
      <c r="I538" s="6"/>
      <c r="J538" s="6"/>
      <c r="K538" s="6"/>
      <c r="L538" s="6"/>
      <c r="M538" s="6"/>
      <c r="N538" s="6"/>
      <c r="O538" s="6"/>
      <c r="P538" s="6"/>
      <c r="Q538" s="11">
        <f>INDEX('Polg.m.hiv. E0022 ktgo ISTA'!$A$3:$P$155,MATCH('költségosztó értékek'!$G538,'Polg.m.hiv. E0022 ktgo ISTA'!$N$3:$N$155,0),8)</f>
        <v>451</v>
      </c>
      <c r="R538" s="6"/>
      <c r="S538" s="6"/>
      <c r="T538" s="6"/>
    </row>
    <row r="539" spans="1:20" ht="15" x14ac:dyDescent="0.25">
      <c r="A539" s="1" t="s">
        <v>929</v>
      </c>
      <c r="B539" s="1" t="s">
        <v>930</v>
      </c>
      <c r="C539" s="1" t="str">
        <f t="shared" si="18"/>
        <v>F0465-U0465</v>
      </c>
      <c r="D539" s="1" t="s">
        <v>1117</v>
      </c>
      <c r="E539" s="1" t="s">
        <v>1122</v>
      </c>
      <c r="F539" s="21" t="s">
        <v>1664</v>
      </c>
      <c r="G539" s="11" t="str">
        <f t="shared" si="19"/>
        <v>F0465-U0465-költségmegosztó 15</v>
      </c>
      <c r="H539" s="11" t="str">
        <f>INDEX('Polg.m.hiv. E0022 ktgo ISTA'!$A$3:$P$155,MATCH('költségosztó értékek'!$G539,'Polg.m.hiv. E0022 ktgo ISTA'!$N$3:$N$155,0),5)</f>
        <v>012577279</v>
      </c>
      <c r="I539" s="6"/>
      <c r="J539" s="6"/>
      <c r="K539" s="6"/>
      <c r="L539" s="6"/>
      <c r="M539" s="6"/>
      <c r="N539" s="6"/>
      <c r="O539" s="6"/>
      <c r="P539" s="6"/>
      <c r="Q539" s="11">
        <f>INDEX('Polg.m.hiv. E0022 ktgo ISTA'!$A$3:$P$155,MATCH('költségosztó értékek'!$G539,'Polg.m.hiv. E0022 ktgo ISTA'!$N$3:$N$155,0),8)</f>
        <v>319</v>
      </c>
      <c r="R539" s="6"/>
      <c r="S539" s="6"/>
      <c r="T539" s="6"/>
    </row>
    <row r="540" spans="1:20" ht="15" x14ac:dyDescent="0.25">
      <c r="A540" s="1" t="s">
        <v>929</v>
      </c>
      <c r="B540" s="1" t="s">
        <v>930</v>
      </c>
      <c r="C540" s="1" t="str">
        <f t="shared" si="18"/>
        <v>F0465-U0465</v>
      </c>
      <c r="D540" s="1" t="s">
        <v>1117</v>
      </c>
      <c r="E540" s="1" t="s">
        <v>1122</v>
      </c>
      <c r="F540" s="21" t="s">
        <v>1665</v>
      </c>
      <c r="G540" s="11" t="str">
        <f t="shared" si="19"/>
        <v>F0465-U0465-költségmegosztó 16</v>
      </c>
      <c r="H540" s="11" t="str">
        <f>INDEX('Polg.m.hiv. E0022 ktgo ISTA'!$A$3:$P$155,MATCH('költségosztó értékek'!$G540,'Polg.m.hiv. E0022 ktgo ISTA'!$N$3:$N$155,0),5)</f>
        <v>012575947</v>
      </c>
      <c r="I540" s="6"/>
      <c r="J540" s="6"/>
      <c r="K540" s="6"/>
      <c r="L540" s="6"/>
      <c r="M540" s="6"/>
      <c r="N540" s="6"/>
      <c r="O540" s="6"/>
      <c r="P540" s="6"/>
      <c r="Q540" s="11">
        <f>INDEX('Polg.m.hiv. E0022 ktgo ISTA'!$A$3:$P$155,MATCH('költségosztó értékek'!$G540,'Polg.m.hiv. E0022 ktgo ISTA'!$N$3:$N$155,0),8)</f>
        <v>274</v>
      </c>
      <c r="R540" s="6"/>
      <c r="S540" s="6"/>
      <c r="T540" s="6"/>
    </row>
    <row r="541" spans="1:20" ht="15" x14ac:dyDescent="0.25">
      <c r="A541" s="1" t="s">
        <v>929</v>
      </c>
      <c r="B541" s="1" t="s">
        <v>930</v>
      </c>
      <c r="C541" s="1" t="str">
        <f t="shared" si="18"/>
        <v>F0465-U0465</v>
      </c>
      <c r="D541" s="1" t="s">
        <v>1117</v>
      </c>
      <c r="E541" s="1" t="s">
        <v>1122</v>
      </c>
      <c r="F541" s="21" t="s">
        <v>1666</v>
      </c>
      <c r="G541" s="11" t="str">
        <f t="shared" si="19"/>
        <v>F0465-U0465-költségmegosztó 17</v>
      </c>
      <c r="H541" s="11" t="str">
        <f>INDEX('Polg.m.hiv. E0022 ktgo ISTA'!$A$3:$P$155,MATCH('költségosztó értékek'!$G541,'Polg.m.hiv. E0022 ktgo ISTA'!$N$3:$N$155,0),5)</f>
        <v>012577613</v>
      </c>
      <c r="I541" s="6"/>
      <c r="J541" s="6"/>
      <c r="K541" s="6"/>
      <c r="L541" s="6"/>
      <c r="M541" s="6"/>
      <c r="N541" s="6"/>
      <c r="O541" s="6"/>
      <c r="P541" s="6"/>
      <c r="Q541" s="11">
        <f>INDEX('Polg.m.hiv. E0022 ktgo ISTA'!$A$3:$P$155,MATCH('költségosztó értékek'!$G541,'Polg.m.hiv. E0022 ktgo ISTA'!$N$3:$N$155,0),8)</f>
        <v>199</v>
      </c>
      <c r="R541" s="6"/>
      <c r="S541" s="6"/>
      <c r="T541" s="6"/>
    </row>
    <row r="542" spans="1:20" ht="15" x14ac:dyDescent="0.25">
      <c r="A542" s="1" t="s">
        <v>929</v>
      </c>
      <c r="B542" s="1" t="s">
        <v>930</v>
      </c>
      <c r="C542" s="1" t="str">
        <f t="shared" si="18"/>
        <v>F0465-U0465</v>
      </c>
      <c r="D542" s="1" t="s">
        <v>1117</v>
      </c>
      <c r="E542" s="1" t="s">
        <v>1122</v>
      </c>
      <c r="F542" s="21" t="s">
        <v>1667</v>
      </c>
      <c r="G542" s="11" t="str">
        <f t="shared" si="19"/>
        <v>F0465-U0465-költségmegosztó 18</v>
      </c>
      <c r="H542" s="11" t="str">
        <f>INDEX('Polg.m.hiv. E0022 ktgo ISTA'!$A$3:$P$155,MATCH('költségosztó értékek'!$G542,'Polg.m.hiv. E0022 ktgo ISTA'!$N$3:$N$155,0),5)</f>
        <v>012576463</v>
      </c>
      <c r="I542" s="6"/>
      <c r="J542" s="6"/>
      <c r="K542" s="6"/>
      <c r="L542" s="6"/>
      <c r="M542" s="6"/>
      <c r="N542" s="6"/>
      <c r="O542" s="6"/>
      <c r="P542" s="6"/>
      <c r="Q542" s="11">
        <f>INDEX('Polg.m.hiv. E0022 ktgo ISTA'!$A$3:$P$155,MATCH('költségosztó értékek'!$G542,'Polg.m.hiv. E0022 ktgo ISTA'!$N$3:$N$155,0),8)</f>
        <v>669</v>
      </c>
      <c r="R542" s="6"/>
      <c r="S542" s="6"/>
      <c r="T542" s="6"/>
    </row>
    <row r="543" spans="1:20" ht="15" x14ac:dyDescent="0.25">
      <c r="A543" s="1" t="s">
        <v>929</v>
      </c>
      <c r="B543" s="1" t="s">
        <v>930</v>
      </c>
      <c r="C543" s="1" t="str">
        <f t="shared" si="18"/>
        <v>F0465-U0465</v>
      </c>
      <c r="D543" s="1" t="s">
        <v>1117</v>
      </c>
      <c r="E543" s="1" t="s">
        <v>1122</v>
      </c>
      <c r="F543" s="21" t="s">
        <v>1668</v>
      </c>
      <c r="G543" s="11" t="str">
        <f t="shared" si="19"/>
        <v>F0465-U0465-költségmegosztó 19</v>
      </c>
      <c r="H543" s="11" t="str">
        <f>INDEX('Polg.m.hiv. E0022 ktgo ISTA'!$A$3:$P$155,MATCH('költségosztó értékek'!$G543,'Polg.m.hiv. E0022 ktgo ISTA'!$N$3:$N$155,0),5)</f>
        <v>012576050</v>
      </c>
      <c r="I543" s="6"/>
      <c r="J543" s="6"/>
      <c r="K543" s="6"/>
      <c r="L543" s="6"/>
      <c r="M543" s="6"/>
      <c r="N543" s="6"/>
      <c r="O543" s="6"/>
      <c r="P543" s="6"/>
      <c r="Q543" s="11">
        <f>INDEX('Polg.m.hiv. E0022 ktgo ISTA'!$A$3:$P$155,MATCH('költségosztó értékek'!$G543,'Polg.m.hiv. E0022 ktgo ISTA'!$N$3:$N$155,0),8)</f>
        <v>334.90100000000001</v>
      </c>
      <c r="R543" s="6"/>
      <c r="S543" s="6"/>
      <c r="T543" s="6"/>
    </row>
    <row r="544" spans="1:20" ht="15" x14ac:dyDescent="0.25">
      <c r="A544" s="1" t="s">
        <v>929</v>
      </c>
      <c r="B544" s="1" t="s">
        <v>930</v>
      </c>
      <c r="C544" s="1" t="str">
        <f t="shared" si="18"/>
        <v>F0465-U0465</v>
      </c>
      <c r="D544" s="1" t="s">
        <v>1117</v>
      </c>
      <c r="E544" s="1" t="s">
        <v>1122</v>
      </c>
      <c r="F544" s="21" t="s">
        <v>1669</v>
      </c>
      <c r="G544" s="11" t="str">
        <f t="shared" si="19"/>
        <v>F0465-U0465-költségmegosztó 20</v>
      </c>
      <c r="H544" s="11" t="str">
        <f>INDEX('Polg.m.hiv. E0022 ktgo ISTA'!$A$3:$P$155,MATCH('költségosztó értékek'!$G544,'Polg.m.hiv. E0022 ktgo ISTA'!$N$3:$N$155,0),5)</f>
        <v>012577682</v>
      </c>
      <c r="I544" s="6"/>
      <c r="J544" s="6"/>
      <c r="K544" s="6"/>
      <c r="L544" s="6"/>
      <c r="M544" s="6"/>
      <c r="N544" s="6"/>
      <c r="O544" s="6"/>
      <c r="P544" s="6"/>
      <c r="Q544" s="11">
        <f>INDEX('Polg.m.hiv. E0022 ktgo ISTA'!$A$3:$P$155,MATCH('költségosztó értékek'!$G544,'Polg.m.hiv. E0022 ktgo ISTA'!$N$3:$N$155,0),8)</f>
        <v>476.99999999999994</v>
      </c>
      <c r="R544" s="6"/>
      <c r="S544" s="6"/>
      <c r="T544" s="6"/>
    </row>
    <row r="545" spans="1:20" ht="15" x14ac:dyDescent="0.25">
      <c r="A545" s="1" t="s">
        <v>929</v>
      </c>
      <c r="B545" s="1" t="s">
        <v>930</v>
      </c>
      <c r="C545" s="1" t="str">
        <f t="shared" si="18"/>
        <v>F0465-U0465</v>
      </c>
      <c r="D545" s="1" t="s">
        <v>1117</v>
      </c>
      <c r="E545" s="1" t="s">
        <v>1122</v>
      </c>
      <c r="F545" s="21" t="s">
        <v>1670</v>
      </c>
      <c r="G545" s="11" t="str">
        <f t="shared" si="19"/>
        <v>F0465-U0465-költségmegosztó 21</v>
      </c>
      <c r="H545" s="11" t="str">
        <f>INDEX('Polg.m.hiv. E0022 ktgo ISTA'!$A$3:$P$155,MATCH('költségosztó értékek'!$G545,'Polg.m.hiv. E0022 ktgo ISTA'!$N$3:$N$155,0),5)</f>
        <v>012576456</v>
      </c>
      <c r="I545" s="6"/>
      <c r="J545" s="6"/>
      <c r="K545" s="6"/>
      <c r="L545" s="6"/>
      <c r="M545" s="6"/>
      <c r="N545" s="6"/>
      <c r="O545" s="6"/>
      <c r="P545" s="6"/>
      <c r="Q545" s="11">
        <f>INDEX('Polg.m.hiv. E0022 ktgo ISTA'!$A$3:$P$155,MATCH('költségosztó értékek'!$G545,'Polg.m.hiv. E0022 ktgo ISTA'!$N$3:$N$155,0),8)</f>
        <v>329</v>
      </c>
      <c r="R545" s="6"/>
      <c r="S545" s="6"/>
      <c r="T545" s="6"/>
    </row>
    <row r="546" spans="1:20" ht="15" x14ac:dyDescent="0.25">
      <c r="A546" s="1" t="s">
        <v>929</v>
      </c>
      <c r="B546" s="1" t="s">
        <v>930</v>
      </c>
      <c r="C546" s="1" t="str">
        <f t="shared" si="18"/>
        <v>F0465-U0465</v>
      </c>
      <c r="D546" s="1" t="s">
        <v>1117</v>
      </c>
      <c r="E546" s="1" t="s">
        <v>1122</v>
      </c>
      <c r="F546" s="21" t="s">
        <v>1671</v>
      </c>
      <c r="G546" s="11" t="str">
        <f t="shared" si="19"/>
        <v>F0465-U0465-költségmegosztó 22</v>
      </c>
      <c r="H546" s="11" t="str">
        <f>INDEX('Polg.m.hiv. E0022 ktgo ISTA'!$A$3:$P$155,MATCH('költségosztó értékek'!$G546,'Polg.m.hiv. E0022 ktgo ISTA'!$N$3:$N$155,0),5)</f>
        <v>012577934</v>
      </c>
      <c r="I546" s="6"/>
      <c r="J546" s="6"/>
      <c r="K546" s="6"/>
      <c r="L546" s="6"/>
      <c r="M546" s="6"/>
      <c r="N546" s="6"/>
      <c r="O546" s="6"/>
      <c r="P546" s="6"/>
      <c r="Q546" s="11">
        <f>INDEX('Polg.m.hiv. E0022 ktgo ISTA'!$A$3:$P$155,MATCH('költségosztó értékek'!$G546,'Polg.m.hiv. E0022 ktgo ISTA'!$N$3:$N$155,0),8)</f>
        <v>164</v>
      </c>
      <c r="R546" s="6"/>
      <c r="S546" s="6"/>
      <c r="T546" s="6"/>
    </row>
    <row r="547" spans="1:20" ht="15" x14ac:dyDescent="0.25">
      <c r="A547" s="1" t="s">
        <v>929</v>
      </c>
      <c r="B547" s="1" t="s">
        <v>930</v>
      </c>
      <c r="C547" s="1" t="str">
        <f t="shared" si="18"/>
        <v>F0465-U0465</v>
      </c>
      <c r="D547" s="1" t="s">
        <v>1117</v>
      </c>
      <c r="E547" s="1" t="s">
        <v>1122</v>
      </c>
      <c r="F547" s="21" t="s">
        <v>1672</v>
      </c>
      <c r="G547" s="11" t="str">
        <f t="shared" si="19"/>
        <v>F0465-U0465-költségmegosztó 23</v>
      </c>
      <c r="H547" s="11" t="str">
        <f>INDEX('Polg.m.hiv. E0022 ktgo ISTA'!$A$3:$P$155,MATCH('költségosztó értékek'!$G547,'Polg.m.hiv. E0022 ktgo ISTA'!$N$3:$N$155,0),5)</f>
        <v>012577668</v>
      </c>
      <c r="I547" s="6"/>
      <c r="J547" s="6"/>
      <c r="K547" s="6"/>
      <c r="L547" s="6"/>
      <c r="M547" s="6"/>
      <c r="N547" s="6"/>
      <c r="O547" s="6"/>
      <c r="P547" s="6"/>
      <c r="Q547" s="11">
        <f>INDEX('Polg.m.hiv. E0022 ktgo ISTA'!$A$3:$P$155,MATCH('költségosztó értékek'!$G547,'Polg.m.hiv. E0022 ktgo ISTA'!$N$3:$N$155,0),8)</f>
        <v>435</v>
      </c>
      <c r="R547" s="6"/>
      <c r="S547" s="6"/>
      <c r="T547" s="6"/>
    </row>
    <row r="548" spans="1:20" ht="15" x14ac:dyDescent="0.25">
      <c r="A548" s="1" t="s">
        <v>929</v>
      </c>
      <c r="B548" s="1" t="s">
        <v>930</v>
      </c>
      <c r="C548" s="1" t="str">
        <f t="shared" si="18"/>
        <v>F0465-U0465</v>
      </c>
      <c r="D548" s="1" t="s">
        <v>1117</v>
      </c>
      <c r="E548" s="1" t="s">
        <v>1122</v>
      </c>
      <c r="F548" s="21" t="s">
        <v>1673</v>
      </c>
      <c r="G548" s="11" t="str">
        <f t="shared" si="19"/>
        <v>F0465-U0465-költségmegosztó 24</v>
      </c>
      <c r="H548" s="11" t="str">
        <f>INDEX('Polg.m.hiv. E0022 ktgo ISTA'!$A$3:$P$155,MATCH('költségosztó értékek'!$G548,'Polg.m.hiv. E0022 ktgo ISTA'!$N$3:$N$155,0),5)</f>
        <v>012576067</v>
      </c>
      <c r="I548" s="6"/>
      <c r="J548" s="6"/>
      <c r="K548" s="6"/>
      <c r="L548" s="6"/>
      <c r="M548" s="6"/>
      <c r="N548" s="6"/>
      <c r="O548" s="6"/>
      <c r="P548" s="6"/>
      <c r="Q548" s="11">
        <f>INDEX('Polg.m.hiv. E0022 ktgo ISTA'!$A$3:$P$155,MATCH('költségosztó értékek'!$G548,'Polg.m.hiv. E0022 ktgo ISTA'!$N$3:$N$155,0),8)</f>
        <v>223</v>
      </c>
      <c r="R548" s="6"/>
      <c r="S548" s="6"/>
      <c r="T548" s="6"/>
    </row>
    <row r="549" spans="1:20" ht="15" x14ac:dyDescent="0.25">
      <c r="A549" s="1" t="s">
        <v>929</v>
      </c>
      <c r="B549" s="1" t="s">
        <v>930</v>
      </c>
      <c r="C549" s="1" t="str">
        <f t="shared" si="18"/>
        <v>F0465-U0465</v>
      </c>
      <c r="D549" s="1" t="s">
        <v>1117</v>
      </c>
      <c r="E549" s="1" t="s">
        <v>1122</v>
      </c>
      <c r="F549" s="21" t="s">
        <v>1674</v>
      </c>
      <c r="G549" s="11" t="str">
        <f t="shared" si="19"/>
        <v>F0465-U0465-költségmegosztó 25</v>
      </c>
      <c r="H549" s="11" t="str">
        <f>INDEX('Polg.m.hiv. E0022 ktgo ISTA'!$A$3:$P$155,MATCH('költségosztó értékek'!$G549,'Polg.m.hiv. E0022 ktgo ISTA'!$N$3:$N$155,0),5)</f>
        <v>012577644</v>
      </c>
      <c r="I549" s="6"/>
      <c r="J549" s="6"/>
      <c r="K549" s="6"/>
      <c r="L549" s="6"/>
      <c r="M549" s="6"/>
      <c r="N549" s="6"/>
      <c r="O549" s="6"/>
      <c r="P549" s="6"/>
      <c r="Q549" s="11">
        <f>INDEX('Polg.m.hiv. E0022 ktgo ISTA'!$A$3:$P$155,MATCH('költségosztó értékek'!$G549,'Polg.m.hiv. E0022 ktgo ISTA'!$N$3:$N$155,0),8)</f>
        <v>538</v>
      </c>
      <c r="R549" s="6"/>
      <c r="S549" s="6"/>
      <c r="T549" s="6"/>
    </row>
    <row r="550" spans="1:20" ht="15" x14ac:dyDescent="0.25">
      <c r="A550" s="1" t="s">
        <v>929</v>
      </c>
      <c r="B550" s="1" t="s">
        <v>930</v>
      </c>
      <c r="C550" s="1" t="str">
        <f t="shared" si="18"/>
        <v>F0465-U0465</v>
      </c>
      <c r="D550" s="1" t="s">
        <v>1117</v>
      </c>
      <c r="E550" s="1" t="s">
        <v>1122</v>
      </c>
      <c r="F550" s="21" t="s">
        <v>1675</v>
      </c>
      <c r="G550" s="11" t="str">
        <f t="shared" si="19"/>
        <v>F0465-U0465-költségmegosztó 26</v>
      </c>
      <c r="H550" s="11" t="str">
        <f>INDEX('Polg.m.hiv. E0022 ktgo ISTA'!$A$3:$P$155,MATCH('költségosztó értékek'!$G550,'Polg.m.hiv. E0022 ktgo ISTA'!$N$3:$N$155,0),5)</f>
        <v>012576500</v>
      </c>
      <c r="I550" s="6"/>
      <c r="J550" s="6"/>
      <c r="K550" s="6"/>
      <c r="L550" s="6"/>
      <c r="M550" s="6"/>
      <c r="N550" s="6"/>
      <c r="O550" s="6"/>
      <c r="P550" s="6"/>
      <c r="Q550" s="11">
        <f>INDEX('Polg.m.hiv. E0022 ktgo ISTA'!$A$3:$P$155,MATCH('költségosztó értékek'!$G550,'Polg.m.hiv. E0022 ktgo ISTA'!$N$3:$N$155,0),8)</f>
        <v>532</v>
      </c>
      <c r="R550" s="6"/>
      <c r="S550" s="6"/>
      <c r="T550" s="6"/>
    </row>
    <row r="551" spans="1:20" ht="15" x14ac:dyDescent="0.25">
      <c r="A551" s="1" t="s">
        <v>929</v>
      </c>
      <c r="B551" s="1" t="s">
        <v>930</v>
      </c>
      <c r="C551" s="1" t="str">
        <f t="shared" si="18"/>
        <v>F0465-U0465</v>
      </c>
      <c r="D551" s="1" t="s">
        <v>1117</v>
      </c>
      <c r="E551" s="1" t="s">
        <v>1122</v>
      </c>
      <c r="F551" s="21" t="s">
        <v>1676</v>
      </c>
      <c r="G551" s="11" t="str">
        <f t="shared" si="19"/>
        <v>F0465-U0465-költségmegosztó 27</v>
      </c>
      <c r="H551" s="11" t="str">
        <f>INDEX('Polg.m.hiv. E0022 ktgo ISTA'!$A$3:$P$155,MATCH('költségosztó értékek'!$G551,'Polg.m.hiv. E0022 ktgo ISTA'!$N$3:$N$155,0),5)</f>
        <v>012576074</v>
      </c>
      <c r="I551" s="6"/>
      <c r="J551" s="6"/>
      <c r="K551" s="6"/>
      <c r="L551" s="6"/>
      <c r="M551" s="6"/>
      <c r="N551" s="6"/>
      <c r="O551" s="6"/>
      <c r="P551" s="6"/>
      <c r="Q551" s="11">
        <f>INDEX('Polg.m.hiv. E0022 ktgo ISTA'!$A$3:$P$155,MATCH('költségosztó értékek'!$G551,'Polg.m.hiv. E0022 ktgo ISTA'!$N$3:$N$155,0),8)</f>
        <v>129</v>
      </c>
      <c r="R551" s="6"/>
      <c r="S551" s="6"/>
      <c r="T551" s="6"/>
    </row>
    <row r="552" spans="1:20" ht="15" x14ac:dyDescent="0.25">
      <c r="A552" s="1" t="s">
        <v>929</v>
      </c>
      <c r="B552" s="1" t="s">
        <v>930</v>
      </c>
      <c r="C552" s="1" t="str">
        <f t="shared" si="18"/>
        <v>F0465-U0465</v>
      </c>
      <c r="D552" s="1" t="s">
        <v>1117</v>
      </c>
      <c r="E552" s="1" t="s">
        <v>1122</v>
      </c>
      <c r="F552" s="21" t="s">
        <v>1677</v>
      </c>
      <c r="G552" s="11" t="str">
        <f t="shared" si="19"/>
        <v>F0465-U0465-költségmegosztó 28</v>
      </c>
      <c r="H552" s="11" t="str">
        <f>INDEX('Polg.m.hiv. E0022 ktgo ISTA'!$A$3:$P$155,MATCH('költségosztó értékek'!$G552,'Polg.m.hiv. E0022 ktgo ISTA'!$N$3:$N$155,0),5)</f>
        <v>012577903</v>
      </c>
      <c r="I552" s="6"/>
      <c r="J552" s="6"/>
      <c r="K552" s="6"/>
      <c r="L552" s="6"/>
      <c r="M552" s="6"/>
      <c r="N552" s="6"/>
      <c r="O552" s="6"/>
      <c r="P552" s="6"/>
      <c r="Q552" s="11">
        <f>INDEX('Polg.m.hiv. E0022 ktgo ISTA'!$A$3:$P$155,MATCH('költségosztó értékek'!$G552,'Polg.m.hiv. E0022 ktgo ISTA'!$N$3:$N$155,0),8)</f>
        <v>169</v>
      </c>
      <c r="R552" s="6"/>
      <c r="S552" s="6"/>
      <c r="T552" s="6"/>
    </row>
    <row r="553" spans="1:20" ht="15" x14ac:dyDescent="0.25">
      <c r="A553" s="1" t="s">
        <v>929</v>
      </c>
      <c r="B553" s="1" t="s">
        <v>930</v>
      </c>
      <c r="C553" s="1" t="str">
        <f t="shared" si="18"/>
        <v>F0465-U0465</v>
      </c>
      <c r="D553" s="1" t="s">
        <v>1117</v>
      </c>
      <c r="E553" s="1" t="s">
        <v>1122</v>
      </c>
      <c r="F553" s="21" t="s">
        <v>1678</v>
      </c>
      <c r="G553" s="11" t="str">
        <f t="shared" si="19"/>
        <v>F0465-U0465-költségmegosztó 29</v>
      </c>
      <c r="H553" s="11" t="str">
        <f>INDEX('Polg.m.hiv. E0022 ktgo ISTA'!$A$3:$P$155,MATCH('költségosztó értékek'!$G553,'Polg.m.hiv. E0022 ktgo ISTA'!$N$3:$N$155,0),5)</f>
        <v>012577576</v>
      </c>
      <c r="I553" s="6"/>
      <c r="J553" s="6"/>
      <c r="K553" s="6"/>
      <c r="L553" s="6"/>
      <c r="M553" s="6"/>
      <c r="N553" s="6"/>
      <c r="O553" s="6"/>
      <c r="P553" s="6"/>
      <c r="Q553" s="11">
        <f>INDEX('Polg.m.hiv. E0022 ktgo ISTA'!$A$3:$P$155,MATCH('költségosztó értékek'!$G553,'Polg.m.hiv. E0022 ktgo ISTA'!$N$3:$N$155,0),8)</f>
        <v>155</v>
      </c>
      <c r="R553" s="6"/>
      <c r="S553" s="6"/>
      <c r="T553" s="6"/>
    </row>
    <row r="554" spans="1:20" ht="15" x14ac:dyDescent="0.25">
      <c r="A554" s="1" t="s">
        <v>929</v>
      </c>
      <c r="B554" s="1" t="s">
        <v>930</v>
      </c>
      <c r="C554" s="1" t="str">
        <f t="shared" si="18"/>
        <v>F0465-U0465</v>
      </c>
      <c r="D554" s="1" t="s">
        <v>1117</v>
      </c>
      <c r="E554" s="1" t="s">
        <v>1122</v>
      </c>
      <c r="F554" s="21" t="s">
        <v>1679</v>
      </c>
      <c r="G554" s="11" t="str">
        <f t="shared" si="19"/>
        <v>F0465-U0465-költségmegosztó 30</v>
      </c>
      <c r="H554" s="11" t="str">
        <f>INDEX('Polg.m.hiv. E0022 ktgo ISTA'!$A$3:$P$155,MATCH('költségosztó értékek'!$G554,'Polg.m.hiv. E0022 ktgo ISTA'!$N$3:$N$155,0),5)</f>
        <v>012578184</v>
      </c>
      <c r="I554" s="6"/>
      <c r="J554" s="6"/>
      <c r="K554" s="6"/>
      <c r="L554" s="6"/>
      <c r="M554" s="6"/>
      <c r="N554" s="6"/>
      <c r="O554" s="6"/>
      <c r="P554" s="6"/>
      <c r="Q554" s="11">
        <f>INDEX('Polg.m.hiv. E0022 ktgo ISTA'!$A$3:$P$155,MATCH('költségosztó értékek'!$G554,'Polg.m.hiv. E0022 ktgo ISTA'!$N$3:$N$155,0),8)</f>
        <v>334</v>
      </c>
      <c r="R554" s="6"/>
      <c r="S554" s="6"/>
      <c r="T554" s="6"/>
    </row>
    <row r="555" spans="1:20" ht="15" x14ac:dyDescent="0.25">
      <c r="A555" s="1" t="s">
        <v>929</v>
      </c>
      <c r="B555" s="1" t="s">
        <v>930</v>
      </c>
      <c r="C555" s="1" t="str">
        <f t="shared" si="18"/>
        <v>F0465-U0465</v>
      </c>
      <c r="D555" s="1" t="s">
        <v>1117</v>
      </c>
      <c r="E555" s="1" t="s">
        <v>1122</v>
      </c>
      <c r="F555" s="21" t="s">
        <v>1680</v>
      </c>
      <c r="G555" s="11" t="str">
        <f t="shared" si="19"/>
        <v>F0465-U0465-költségmegosztó 31</v>
      </c>
      <c r="H555" s="11" t="str">
        <f>INDEX('Polg.m.hiv. E0022 ktgo ISTA'!$A$3:$P$155,MATCH('költségosztó értékek'!$G555,'Polg.m.hiv. E0022 ktgo ISTA'!$N$3:$N$155,0),5)</f>
        <v>012577743</v>
      </c>
      <c r="I555" s="6"/>
      <c r="J555" s="6"/>
      <c r="K555" s="6"/>
      <c r="L555" s="6"/>
      <c r="M555" s="6"/>
      <c r="N555" s="6"/>
      <c r="O555" s="6"/>
      <c r="P555" s="6"/>
      <c r="Q555" s="11">
        <f>INDEX('Polg.m.hiv. E0022 ktgo ISTA'!$A$3:$P$155,MATCH('költségosztó értékek'!$G555,'Polg.m.hiv. E0022 ktgo ISTA'!$N$3:$N$155,0),8)</f>
        <v>659</v>
      </c>
      <c r="R555" s="6"/>
      <c r="S555" s="6"/>
      <c r="T555" s="6"/>
    </row>
    <row r="556" spans="1:20" ht="15" x14ac:dyDescent="0.25">
      <c r="A556" s="1" t="s">
        <v>929</v>
      </c>
      <c r="B556" s="1" t="s">
        <v>930</v>
      </c>
      <c r="C556" s="1" t="str">
        <f t="shared" si="18"/>
        <v>F0465-U0465</v>
      </c>
      <c r="D556" s="1" t="s">
        <v>1117</v>
      </c>
      <c r="E556" s="1" t="s">
        <v>1122</v>
      </c>
      <c r="F556" s="21" t="s">
        <v>1682</v>
      </c>
      <c r="G556" s="11" t="str">
        <f t="shared" si="19"/>
        <v>F0465-U0465-költségmegosztó 32</v>
      </c>
      <c r="H556" s="11" t="str">
        <f>INDEX('Polg.m.hiv. E0022 ktgo ISTA'!$A$3:$P$155,MATCH('költségosztó értékek'!$G556,'Polg.m.hiv. E0022 ktgo ISTA'!$N$3:$N$155,0),5)</f>
        <v>012576081</v>
      </c>
      <c r="I556" s="6"/>
      <c r="J556" s="6"/>
      <c r="K556" s="6"/>
      <c r="L556" s="6"/>
      <c r="M556" s="6"/>
      <c r="N556" s="6"/>
      <c r="O556" s="6"/>
      <c r="P556" s="6"/>
      <c r="Q556" s="11">
        <f>INDEX('Polg.m.hiv. E0022 ktgo ISTA'!$A$3:$P$155,MATCH('költségosztó értékek'!$G556,'Polg.m.hiv. E0022 ktgo ISTA'!$N$3:$N$155,0),8)</f>
        <v>19</v>
      </c>
      <c r="R556" s="6"/>
      <c r="S556" s="6"/>
      <c r="T556" s="6"/>
    </row>
    <row r="557" spans="1:20" ht="15" x14ac:dyDescent="0.25">
      <c r="A557" s="1" t="s">
        <v>929</v>
      </c>
      <c r="B557" s="1" t="s">
        <v>930</v>
      </c>
      <c r="C557" s="1" t="str">
        <f t="shared" si="18"/>
        <v>F0465-U0465</v>
      </c>
      <c r="D557" s="1" t="s">
        <v>1117</v>
      </c>
      <c r="E557" s="1" t="s">
        <v>1122</v>
      </c>
      <c r="F557" s="21" t="s">
        <v>1683</v>
      </c>
      <c r="G557" s="11" t="str">
        <f t="shared" si="19"/>
        <v>F0465-U0465-költségmegosztó 33</v>
      </c>
      <c r="H557" s="11" t="str">
        <f>INDEX('Polg.m.hiv. E0022 ktgo ISTA'!$A$3:$P$155,MATCH('költségosztó értékek'!$G557,'Polg.m.hiv. E0022 ktgo ISTA'!$N$3:$N$155,0),5)</f>
        <v>012577712</v>
      </c>
      <c r="I557" s="6"/>
      <c r="J557" s="6"/>
      <c r="K557" s="6"/>
      <c r="L557" s="6"/>
      <c r="M557" s="6"/>
      <c r="N557" s="6"/>
      <c r="O557" s="6"/>
      <c r="P557" s="6"/>
      <c r="Q557" s="11">
        <f>INDEX('Polg.m.hiv. E0022 ktgo ISTA'!$A$3:$P$155,MATCH('költségosztó értékek'!$G557,'Polg.m.hiv. E0022 ktgo ISTA'!$N$3:$N$155,0),8)</f>
        <v>0</v>
      </c>
      <c r="R557" s="6"/>
      <c r="S557" s="6"/>
      <c r="T557" s="6"/>
    </row>
    <row r="558" spans="1:20" ht="15" x14ac:dyDescent="0.25">
      <c r="A558" s="1" t="s">
        <v>929</v>
      </c>
      <c r="B558" s="1" t="s">
        <v>930</v>
      </c>
      <c r="C558" s="1" t="str">
        <f t="shared" si="18"/>
        <v>F0465-U0465</v>
      </c>
      <c r="D558" s="1" t="s">
        <v>1117</v>
      </c>
      <c r="E558" s="1" t="s">
        <v>1122</v>
      </c>
      <c r="F558" s="21" t="s">
        <v>1684</v>
      </c>
      <c r="G558" s="11" t="str">
        <f t="shared" si="19"/>
        <v>F0465-U0465-költségmegosztó 34</v>
      </c>
      <c r="H558" s="11" t="str">
        <f>INDEX('Polg.m.hiv. E0022 ktgo ISTA'!$A$3:$P$155,MATCH('költségosztó értékek'!$G558,'Polg.m.hiv. E0022 ktgo ISTA'!$N$3:$N$155,0),5)</f>
        <v>012577590</v>
      </c>
      <c r="I558" s="6"/>
      <c r="J558" s="6"/>
      <c r="K558" s="6"/>
      <c r="L558" s="6"/>
      <c r="M558" s="6"/>
      <c r="N558" s="6"/>
      <c r="O558" s="6"/>
      <c r="P558" s="6"/>
      <c r="Q558" s="11">
        <f>INDEX('Polg.m.hiv. E0022 ktgo ISTA'!$A$3:$P$155,MATCH('költségosztó értékek'!$G558,'Polg.m.hiv. E0022 ktgo ISTA'!$N$3:$N$155,0),8)</f>
        <v>270</v>
      </c>
      <c r="R558" s="6"/>
      <c r="S558" s="6"/>
      <c r="T558" s="6"/>
    </row>
    <row r="559" spans="1:20" ht="15" x14ac:dyDescent="0.25">
      <c r="A559" s="1" t="s">
        <v>929</v>
      </c>
      <c r="B559" s="1" t="s">
        <v>930</v>
      </c>
      <c r="C559" s="1" t="str">
        <f t="shared" si="18"/>
        <v>F0465-U0465</v>
      </c>
      <c r="D559" s="1" t="s">
        <v>1117</v>
      </c>
      <c r="E559" s="1" t="s">
        <v>1122</v>
      </c>
      <c r="F559" s="21" t="s">
        <v>1685</v>
      </c>
      <c r="G559" s="11" t="str">
        <f t="shared" si="19"/>
        <v>F0465-U0465-költségmegosztó 35</v>
      </c>
      <c r="H559" s="11" t="str">
        <f>INDEX('Polg.m.hiv. E0022 ktgo ISTA'!$A$3:$P$155,MATCH('költségosztó értékek'!$G559,'Polg.m.hiv. E0022 ktgo ISTA'!$N$3:$N$155,0),5)</f>
        <v>012577637</v>
      </c>
      <c r="I559" s="6"/>
      <c r="J559" s="6"/>
      <c r="K559" s="6"/>
      <c r="L559" s="6"/>
      <c r="M559" s="6"/>
      <c r="N559" s="6"/>
      <c r="O559" s="6"/>
      <c r="P559" s="6"/>
      <c r="Q559" s="11">
        <f>INDEX('Polg.m.hiv. E0022 ktgo ISTA'!$A$3:$P$155,MATCH('költségosztó értékek'!$G559,'Polg.m.hiv. E0022 ktgo ISTA'!$N$3:$N$155,0),8)</f>
        <v>308</v>
      </c>
      <c r="R559" s="6"/>
      <c r="S559" s="6"/>
      <c r="T559" s="6"/>
    </row>
    <row r="560" spans="1:20" ht="15" x14ac:dyDescent="0.25">
      <c r="A560" s="1" t="s">
        <v>929</v>
      </c>
      <c r="B560" s="1" t="s">
        <v>930</v>
      </c>
      <c r="C560" s="1" t="str">
        <f t="shared" si="18"/>
        <v>F0465-U0465</v>
      </c>
      <c r="D560" s="1" t="s">
        <v>1117</v>
      </c>
      <c r="E560" s="1" t="s">
        <v>1122</v>
      </c>
      <c r="F560" s="21" t="s">
        <v>1686</v>
      </c>
      <c r="G560" s="11" t="str">
        <f t="shared" si="19"/>
        <v>F0465-U0465-költségmegosztó 36</v>
      </c>
      <c r="H560" s="11" t="str">
        <f>INDEX('Polg.m.hiv. E0022 ktgo ISTA'!$A$3:$P$155,MATCH('költségosztó értékek'!$G560,'Polg.m.hiv. E0022 ktgo ISTA'!$N$3:$N$155,0),5)</f>
        <v>012577941</v>
      </c>
      <c r="I560" s="6"/>
      <c r="J560" s="6"/>
      <c r="K560" s="6"/>
      <c r="L560" s="6"/>
      <c r="M560" s="6"/>
      <c r="N560" s="6"/>
      <c r="O560" s="6"/>
      <c r="P560" s="6"/>
      <c r="Q560" s="11">
        <f>INDEX('Polg.m.hiv. E0022 ktgo ISTA'!$A$3:$P$155,MATCH('költségosztó értékek'!$G560,'Polg.m.hiv. E0022 ktgo ISTA'!$N$3:$N$155,0),8)</f>
        <v>709</v>
      </c>
      <c r="R560" s="6"/>
      <c r="S560" s="6"/>
      <c r="T560" s="6"/>
    </row>
    <row r="561" spans="1:20" ht="15" x14ac:dyDescent="0.25">
      <c r="A561" s="1" t="s">
        <v>929</v>
      </c>
      <c r="B561" s="1" t="s">
        <v>930</v>
      </c>
      <c r="C561" s="1" t="str">
        <f t="shared" si="18"/>
        <v>F0465-U0465</v>
      </c>
      <c r="D561" s="1" t="s">
        <v>1117</v>
      </c>
      <c r="E561" s="1" t="s">
        <v>1122</v>
      </c>
      <c r="F561" s="21" t="s">
        <v>1687</v>
      </c>
      <c r="G561" s="11" t="str">
        <f t="shared" si="19"/>
        <v>F0465-U0465-költségmegosztó 37</v>
      </c>
      <c r="H561" s="11" t="str">
        <f>INDEX('Polg.m.hiv. E0022 ktgo ISTA'!$A$3:$P$155,MATCH('költségosztó értékek'!$G561,'Polg.m.hiv. E0022 ktgo ISTA'!$N$3:$N$155,0),5)</f>
        <v>012577651</v>
      </c>
      <c r="I561" s="6"/>
      <c r="J561" s="6"/>
      <c r="K561" s="6"/>
      <c r="L561" s="6"/>
      <c r="M561" s="6"/>
      <c r="N561" s="6"/>
      <c r="O561" s="6"/>
      <c r="P561" s="6"/>
      <c r="Q561" s="11">
        <f>INDEX('Polg.m.hiv. E0022 ktgo ISTA'!$A$3:$P$155,MATCH('költségosztó értékek'!$G561,'Polg.m.hiv. E0022 ktgo ISTA'!$N$3:$N$155,0),8)</f>
        <v>21</v>
      </c>
      <c r="R561" s="6"/>
      <c r="S561" s="6"/>
      <c r="T561" s="6"/>
    </row>
    <row r="562" spans="1:20" ht="15" x14ac:dyDescent="0.25">
      <c r="A562" s="1" t="s">
        <v>929</v>
      </c>
      <c r="B562" s="1" t="s">
        <v>930</v>
      </c>
      <c r="C562" s="1" t="str">
        <f t="shared" si="18"/>
        <v>F0465-U0465</v>
      </c>
      <c r="D562" s="1" t="s">
        <v>1117</v>
      </c>
      <c r="E562" s="1" t="s">
        <v>1122</v>
      </c>
      <c r="F562" s="21" t="s">
        <v>1688</v>
      </c>
      <c r="G562" s="11" t="str">
        <f t="shared" si="19"/>
        <v>F0465-U0465-költségmegosztó 38</v>
      </c>
      <c r="H562" s="11" t="str">
        <f>INDEX('Polg.m.hiv. E0022 ktgo ISTA'!$A$3:$P$155,MATCH('költségosztó értékek'!$G562,'Polg.m.hiv. E0022 ktgo ISTA'!$N$3:$N$155,0),5)</f>
        <v>012578139</v>
      </c>
      <c r="I562" s="6"/>
      <c r="J562" s="6"/>
      <c r="K562" s="6"/>
      <c r="L562" s="6"/>
      <c r="M562" s="6"/>
      <c r="N562" s="6"/>
      <c r="O562" s="6"/>
      <c r="P562" s="6"/>
      <c r="Q562" s="11">
        <f>INDEX('Polg.m.hiv. E0022 ktgo ISTA'!$A$3:$P$155,MATCH('költségosztó értékek'!$G562,'Polg.m.hiv. E0022 ktgo ISTA'!$N$3:$N$155,0),8)</f>
        <v>574</v>
      </c>
      <c r="R562" s="6"/>
      <c r="S562" s="6"/>
      <c r="T562" s="6"/>
    </row>
    <row r="563" spans="1:20" ht="15" x14ac:dyDescent="0.25">
      <c r="A563" s="1" t="s">
        <v>929</v>
      </c>
      <c r="B563" s="1" t="s">
        <v>930</v>
      </c>
      <c r="C563" s="1" t="str">
        <f t="shared" si="18"/>
        <v>F0465-U0465</v>
      </c>
      <c r="D563" s="1" t="s">
        <v>1117</v>
      </c>
      <c r="E563" s="1" t="s">
        <v>1122</v>
      </c>
      <c r="F563" s="21" t="s">
        <v>1689</v>
      </c>
      <c r="G563" s="11" t="str">
        <f t="shared" si="19"/>
        <v>F0465-U0465-költségmegosztó 39</v>
      </c>
      <c r="H563" s="11" t="str">
        <f>INDEX('Polg.m.hiv. E0022 ktgo ISTA'!$A$3:$P$155,MATCH('költségosztó értékek'!$G563,'Polg.m.hiv. E0022 ktgo ISTA'!$N$3:$N$155,0),5)</f>
        <v>012577972</v>
      </c>
      <c r="I563" s="6"/>
      <c r="J563" s="6"/>
      <c r="K563" s="6"/>
      <c r="L563" s="6"/>
      <c r="M563" s="6"/>
      <c r="N563" s="6"/>
      <c r="O563" s="6"/>
      <c r="P563" s="6"/>
      <c r="Q563" s="11">
        <f>INDEX('Polg.m.hiv. E0022 ktgo ISTA'!$A$3:$P$155,MATCH('költségosztó értékek'!$G563,'Polg.m.hiv. E0022 ktgo ISTA'!$N$3:$N$155,0),8)</f>
        <v>24</v>
      </c>
      <c r="R563" s="6"/>
      <c r="S563" s="6"/>
      <c r="T563" s="6"/>
    </row>
    <row r="564" spans="1:20" ht="15" x14ac:dyDescent="0.25">
      <c r="A564" s="1" t="s">
        <v>929</v>
      </c>
      <c r="B564" s="1" t="s">
        <v>930</v>
      </c>
      <c r="C564" s="1" t="str">
        <f t="shared" si="18"/>
        <v>F0465-U0465</v>
      </c>
      <c r="D564" s="1" t="s">
        <v>1117</v>
      </c>
      <c r="E564" s="1" t="s">
        <v>1122</v>
      </c>
      <c r="F564" s="21" t="s">
        <v>1690</v>
      </c>
      <c r="G564" s="11" t="str">
        <f t="shared" si="19"/>
        <v>F0465-U0465-költségmegosztó 40</v>
      </c>
      <c r="H564" s="11" t="str">
        <f>INDEX('Polg.m.hiv. E0022 ktgo ISTA'!$A$3:$P$155,MATCH('költségosztó értékek'!$G564,'Polg.m.hiv. E0022 ktgo ISTA'!$N$3:$N$155,0),5)</f>
        <v>012576425</v>
      </c>
      <c r="I564" s="6"/>
      <c r="J564" s="6"/>
      <c r="K564" s="6"/>
      <c r="L564" s="6"/>
      <c r="M564" s="6"/>
      <c r="N564" s="6"/>
      <c r="O564" s="6"/>
      <c r="P564" s="6"/>
      <c r="Q564" s="11">
        <f>INDEX('Polg.m.hiv. E0022 ktgo ISTA'!$A$3:$P$155,MATCH('költségosztó értékek'!$G564,'Polg.m.hiv. E0022 ktgo ISTA'!$N$3:$N$155,0),8)</f>
        <v>640</v>
      </c>
      <c r="R564" s="6"/>
      <c r="S564" s="6"/>
      <c r="T564" s="6"/>
    </row>
    <row r="565" spans="1:20" ht="15" x14ac:dyDescent="0.25">
      <c r="A565" s="1" t="s">
        <v>929</v>
      </c>
      <c r="B565" s="1" t="s">
        <v>930</v>
      </c>
      <c r="C565" s="1" t="str">
        <f t="shared" ref="C565:C584" si="20">CONCATENATE(A565,"-",B565)</f>
        <v>F0465-U0465</v>
      </c>
      <c r="D565" s="1" t="s">
        <v>1117</v>
      </c>
      <c r="E565" s="1" t="s">
        <v>1122</v>
      </c>
      <c r="F565" s="21" t="s">
        <v>1691</v>
      </c>
      <c r="G565" s="11" t="str">
        <f t="shared" si="19"/>
        <v>F0465-U0465-költségmegosztó 41</v>
      </c>
      <c r="H565" s="11" t="str">
        <f>INDEX('Polg.m.hiv. E0022 ktgo ISTA'!$A$3:$P$155,MATCH('költségosztó értékek'!$G565,'Polg.m.hiv. E0022 ktgo ISTA'!$N$3:$N$155,0),5)</f>
        <v>012577828</v>
      </c>
      <c r="I565" s="6"/>
      <c r="J565" s="6"/>
      <c r="K565" s="6"/>
      <c r="L565" s="6"/>
      <c r="M565" s="6"/>
      <c r="N565" s="6"/>
      <c r="O565" s="6"/>
      <c r="P565" s="6"/>
      <c r="Q565" s="11">
        <f>INDEX('Polg.m.hiv. E0022 ktgo ISTA'!$A$3:$P$155,MATCH('költségosztó értékek'!$G565,'Polg.m.hiv. E0022 ktgo ISTA'!$N$3:$N$155,0),8)</f>
        <v>29</v>
      </c>
      <c r="R565" s="6"/>
      <c r="S565" s="6"/>
      <c r="T565" s="6"/>
    </row>
    <row r="566" spans="1:20" ht="15" x14ac:dyDescent="0.25">
      <c r="A566" s="1" t="s">
        <v>929</v>
      </c>
      <c r="B566" s="1" t="s">
        <v>930</v>
      </c>
      <c r="C566" s="1" t="str">
        <f t="shared" si="20"/>
        <v>F0465-U0465</v>
      </c>
      <c r="D566" s="1" t="s">
        <v>1117</v>
      </c>
      <c r="E566" s="1" t="s">
        <v>1122</v>
      </c>
      <c r="F566" s="21" t="s">
        <v>1692</v>
      </c>
      <c r="G566" s="11" t="str">
        <f t="shared" si="19"/>
        <v>F0465-U0465-költségmegosztó 42</v>
      </c>
      <c r="H566" s="11" t="str">
        <f>INDEX('Polg.m.hiv. E0022 ktgo ISTA'!$A$3:$P$155,MATCH('költségosztó értékek'!$G566,'Polg.m.hiv. E0022 ktgo ISTA'!$N$3:$N$155,0),5)</f>
        <v>012578245</v>
      </c>
      <c r="I566" s="6"/>
      <c r="J566" s="6"/>
      <c r="K566" s="6"/>
      <c r="L566" s="6"/>
      <c r="M566" s="6"/>
      <c r="N566" s="6"/>
      <c r="O566" s="6"/>
      <c r="P566" s="6"/>
      <c r="Q566" s="11">
        <f>INDEX('Polg.m.hiv. E0022 ktgo ISTA'!$A$3:$P$155,MATCH('költségosztó értékek'!$G566,'Polg.m.hiv. E0022 ktgo ISTA'!$N$3:$N$155,0),8)</f>
        <v>588</v>
      </c>
      <c r="R566" s="6"/>
      <c r="S566" s="6"/>
      <c r="T566" s="6"/>
    </row>
    <row r="567" spans="1:20" ht="15" x14ac:dyDescent="0.25">
      <c r="A567" s="1" t="s">
        <v>929</v>
      </c>
      <c r="B567" s="1" t="s">
        <v>930</v>
      </c>
      <c r="C567" s="1" t="str">
        <f t="shared" si="20"/>
        <v>F0465-U0465</v>
      </c>
      <c r="D567" s="1" t="s">
        <v>1117</v>
      </c>
      <c r="E567" s="1" t="s">
        <v>1122</v>
      </c>
      <c r="F567" s="21" t="s">
        <v>1693</v>
      </c>
      <c r="G567" s="11" t="str">
        <f t="shared" si="19"/>
        <v>F0465-U0465-költségmegosztó 43</v>
      </c>
      <c r="H567" s="11" t="str">
        <f>INDEX('Polg.m.hiv. E0022 ktgo ISTA'!$A$3:$P$155,MATCH('költségosztó értékek'!$G567,'Polg.m.hiv. E0022 ktgo ISTA'!$N$3:$N$155,0),5)</f>
        <v>012577927</v>
      </c>
      <c r="I567" s="6"/>
      <c r="J567" s="6"/>
      <c r="K567" s="6"/>
      <c r="L567" s="6"/>
      <c r="M567" s="6"/>
      <c r="N567" s="6"/>
      <c r="O567" s="6"/>
      <c r="P567" s="6"/>
      <c r="Q567" s="11">
        <f>INDEX('Polg.m.hiv. E0022 ktgo ISTA'!$A$3:$P$155,MATCH('költségosztó értékek'!$G567,'Polg.m.hiv. E0022 ktgo ISTA'!$N$3:$N$155,0),8)</f>
        <v>519</v>
      </c>
      <c r="R567" s="6"/>
      <c r="S567" s="6"/>
      <c r="T567" s="6"/>
    </row>
    <row r="568" spans="1:20" ht="15" x14ac:dyDescent="0.25">
      <c r="A568" s="1" t="s">
        <v>929</v>
      </c>
      <c r="B568" s="1" t="s">
        <v>930</v>
      </c>
      <c r="C568" s="1" t="str">
        <f t="shared" si="20"/>
        <v>F0465-U0465</v>
      </c>
      <c r="D568" s="1" t="s">
        <v>1117</v>
      </c>
      <c r="E568" s="1" t="s">
        <v>1122</v>
      </c>
      <c r="F568" s="21" t="s">
        <v>1694</v>
      </c>
      <c r="G568" s="11" t="str">
        <f t="shared" si="19"/>
        <v>F0465-U0465-költségmegosztó 44</v>
      </c>
      <c r="H568" s="11" t="str">
        <f>INDEX('Polg.m.hiv. E0022 ktgo ISTA'!$A$3:$P$155,MATCH('költségosztó értékek'!$G568,'Polg.m.hiv. E0022 ktgo ISTA'!$N$3:$N$155,0),5)</f>
        <v>012577965</v>
      </c>
      <c r="I568" s="6"/>
      <c r="J568" s="6"/>
      <c r="K568" s="6"/>
      <c r="L568" s="6"/>
      <c r="M568" s="6"/>
      <c r="N568" s="6"/>
      <c r="O568" s="6"/>
      <c r="P568" s="6"/>
      <c r="Q568" s="11">
        <f>INDEX('Polg.m.hiv. E0022 ktgo ISTA'!$A$3:$P$155,MATCH('költségosztó értékek'!$G568,'Polg.m.hiv. E0022 ktgo ISTA'!$N$3:$N$155,0),8)</f>
        <v>419</v>
      </c>
      <c r="R568" s="6"/>
      <c r="S568" s="6"/>
      <c r="T568" s="6"/>
    </row>
    <row r="569" spans="1:20" ht="15" x14ac:dyDescent="0.25">
      <c r="A569" s="1" t="s">
        <v>929</v>
      </c>
      <c r="B569" s="1" t="s">
        <v>930</v>
      </c>
      <c r="C569" s="1" t="str">
        <f t="shared" si="20"/>
        <v>F0465-U0465</v>
      </c>
      <c r="D569" s="1" t="s">
        <v>1117</v>
      </c>
      <c r="E569" s="1" t="s">
        <v>1122</v>
      </c>
      <c r="F569" s="21" t="s">
        <v>1695</v>
      </c>
      <c r="G569" s="11" t="str">
        <f t="shared" si="19"/>
        <v>F0465-U0465-költségmegosztó 45</v>
      </c>
      <c r="H569" s="11" t="str">
        <f>INDEX('Polg.m.hiv. E0022 ktgo ISTA'!$A$3:$P$155,MATCH('költségosztó értékek'!$G569,'Polg.m.hiv. E0022 ktgo ISTA'!$N$3:$N$155,0),5)</f>
        <v>012577767</v>
      </c>
      <c r="I569" s="6"/>
      <c r="J569" s="6"/>
      <c r="K569" s="6"/>
      <c r="L569" s="6"/>
      <c r="M569" s="6"/>
      <c r="N569" s="6"/>
      <c r="O569" s="6"/>
      <c r="P569" s="6"/>
      <c r="Q569" s="11">
        <f>INDEX('Polg.m.hiv. E0022 ktgo ISTA'!$A$3:$P$155,MATCH('költségosztó értékek'!$G569,'Polg.m.hiv. E0022 ktgo ISTA'!$N$3:$N$155,0),8)</f>
        <v>8</v>
      </c>
      <c r="R569" s="6"/>
      <c r="S569" s="6"/>
      <c r="T569" s="6"/>
    </row>
    <row r="570" spans="1:20" ht="15" x14ac:dyDescent="0.25">
      <c r="A570" s="1" t="s">
        <v>929</v>
      </c>
      <c r="B570" s="1" t="s">
        <v>930</v>
      </c>
      <c r="C570" s="1" t="str">
        <f t="shared" si="20"/>
        <v>F0465-U0465</v>
      </c>
      <c r="D570" s="1" t="s">
        <v>1117</v>
      </c>
      <c r="E570" s="1" t="s">
        <v>1122</v>
      </c>
      <c r="F570" s="21" t="s">
        <v>1696</v>
      </c>
      <c r="G570" s="11" t="str">
        <f t="shared" si="19"/>
        <v>F0465-U0465-költségmegosztó 46</v>
      </c>
      <c r="H570" s="11" t="str">
        <f>INDEX('Polg.m.hiv. E0022 ktgo ISTA'!$A$3:$P$155,MATCH('költségosztó értékek'!$G570,'Polg.m.hiv. E0022 ktgo ISTA'!$N$3:$N$155,0),5)</f>
        <v>012576432</v>
      </c>
      <c r="I570" s="6"/>
      <c r="J570" s="6"/>
      <c r="K570" s="6"/>
      <c r="L570" s="6"/>
      <c r="M570" s="6"/>
      <c r="N570" s="6"/>
      <c r="O570" s="6"/>
      <c r="P570" s="6"/>
      <c r="Q570" s="11">
        <f>INDEX('Polg.m.hiv. E0022 ktgo ISTA'!$A$3:$P$155,MATCH('költségosztó értékek'!$G570,'Polg.m.hiv. E0022 ktgo ISTA'!$N$3:$N$155,0),8)</f>
        <v>591</v>
      </c>
      <c r="R570" s="6"/>
      <c r="S570" s="6"/>
      <c r="T570" s="6"/>
    </row>
    <row r="571" spans="1:20" ht="15" x14ac:dyDescent="0.25">
      <c r="A571" s="1" t="s">
        <v>929</v>
      </c>
      <c r="B571" s="1" t="s">
        <v>930</v>
      </c>
      <c r="C571" s="1" t="str">
        <f t="shared" si="20"/>
        <v>F0465-U0465</v>
      </c>
      <c r="D571" s="1" t="s">
        <v>1117</v>
      </c>
      <c r="E571" s="1" t="s">
        <v>1122</v>
      </c>
      <c r="F571" s="21" t="s">
        <v>1697</v>
      </c>
      <c r="G571" s="11" t="str">
        <f t="shared" si="19"/>
        <v>F0465-U0465-költségmegosztó 47</v>
      </c>
      <c r="H571" s="11" t="str">
        <f>INDEX('Polg.m.hiv. E0022 ktgo ISTA'!$A$3:$P$155,MATCH('költségosztó értékek'!$G571,'Polg.m.hiv. E0022 ktgo ISTA'!$N$3:$N$155,0),5)</f>
        <v>012578146</v>
      </c>
      <c r="I571" s="6"/>
      <c r="J571" s="6"/>
      <c r="K571" s="6"/>
      <c r="L571" s="6"/>
      <c r="M571" s="6"/>
      <c r="N571" s="6"/>
      <c r="O571" s="6"/>
      <c r="P571" s="6"/>
      <c r="Q571" s="11">
        <f>INDEX('Polg.m.hiv. E0022 ktgo ISTA'!$A$3:$P$155,MATCH('költségosztó értékek'!$G571,'Polg.m.hiv. E0022 ktgo ISTA'!$N$3:$N$155,0),8)</f>
        <v>287</v>
      </c>
      <c r="R571" s="6"/>
      <c r="S571" s="6"/>
      <c r="T571" s="6"/>
    </row>
    <row r="572" spans="1:20" ht="15" x14ac:dyDescent="0.25">
      <c r="A572" s="1" t="s">
        <v>929</v>
      </c>
      <c r="B572" s="1" t="s">
        <v>930</v>
      </c>
      <c r="C572" s="1" t="str">
        <f t="shared" si="20"/>
        <v>F0465-U0465</v>
      </c>
      <c r="D572" s="1" t="s">
        <v>1117</v>
      </c>
      <c r="E572" s="1" t="s">
        <v>1122</v>
      </c>
      <c r="F572" s="21" t="s">
        <v>1698</v>
      </c>
      <c r="G572" s="11" t="str">
        <f t="shared" si="19"/>
        <v>F0465-U0465-költségmegosztó 48</v>
      </c>
      <c r="H572" s="11" t="str">
        <f>INDEX('Polg.m.hiv. E0022 ktgo ISTA'!$A$3:$P$155,MATCH('költségosztó értékek'!$G572,'Polg.m.hiv. E0022 ktgo ISTA'!$N$3:$N$155,0),5)</f>
        <v>012578191</v>
      </c>
      <c r="I572" s="6"/>
      <c r="J572" s="6"/>
      <c r="K572" s="6"/>
      <c r="L572" s="6"/>
      <c r="M572" s="6"/>
      <c r="N572" s="6"/>
      <c r="O572" s="6"/>
      <c r="P572" s="6"/>
      <c r="Q572" s="11">
        <f>INDEX('Polg.m.hiv. E0022 ktgo ISTA'!$A$3:$P$155,MATCH('költségosztó értékek'!$G572,'Polg.m.hiv. E0022 ktgo ISTA'!$N$3:$N$155,0),8)</f>
        <v>684</v>
      </c>
      <c r="R572" s="6"/>
      <c r="S572" s="6"/>
      <c r="T572" s="6"/>
    </row>
    <row r="573" spans="1:20" ht="15" x14ac:dyDescent="0.25">
      <c r="A573" s="1" t="s">
        <v>929</v>
      </c>
      <c r="B573" s="1" t="s">
        <v>930</v>
      </c>
      <c r="C573" s="1" t="str">
        <f t="shared" si="20"/>
        <v>F0465-U0465</v>
      </c>
      <c r="D573" s="1" t="s">
        <v>1117</v>
      </c>
      <c r="E573" s="1" t="s">
        <v>1122</v>
      </c>
      <c r="F573" s="21" t="s">
        <v>1699</v>
      </c>
      <c r="G573" s="11" t="str">
        <f t="shared" si="19"/>
        <v>F0465-U0465-költségmegosztó 49</v>
      </c>
      <c r="H573" s="11" t="str">
        <f>INDEX('Polg.m.hiv. E0022 ktgo ISTA'!$A$3:$P$155,MATCH('költségosztó értékek'!$G573,'Polg.m.hiv. E0022 ktgo ISTA'!$N$3:$N$155,0),5)</f>
        <v>012578009</v>
      </c>
      <c r="I573" s="6"/>
      <c r="J573" s="6"/>
      <c r="K573" s="6"/>
      <c r="L573" s="6"/>
      <c r="M573" s="6"/>
      <c r="N573" s="6"/>
      <c r="O573" s="6"/>
      <c r="P573" s="6"/>
      <c r="Q573" s="11">
        <f>INDEX('Polg.m.hiv. E0022 ktgo ISTA'!$A$3:$P$155,MATCH('költségosztó értékek'!$G573,'Polg.m.hiv. E0022 ktgo ISTA'!$N$3:$N$155,0),8)</f>
        <v>344</v>
      </c>
      <c r="R573" s="6"/>
      <c r="S573" s="6"/>
      <c r="T573" s="6"/>
    </row>
    <row r="574" spans="1:20" ht="15" x14ac:dyDescent="0.25">
      <c r="A574" s="1" t="s">
        <v>929</v>
      </c>
      <c r="B574" s="1" t="s">
        <v>930</v>
      </c>
      <c r="C574" s="1" t="str">
        <f t="shared" si="20"/>
        <v>F0465-U0465</v>
      </c>
      <c r="D574" s="1" t="s">
        <v>1117</v>
      </c>
      <c r="E574" s="1" t="s">
        <v>1122</v>
      </c>
      <c r="F574" s="21" t="s">
        <v>1700</v>
      </c>
      <c r="G574" s="11" t="str">
        <f t="shared" si="19"/>
        <v>F0465-U0465-költségmegosztó 50</v>
      </c>
      <c r="H574" s="11" t="str">
        <f>INDEX('Polg.m.hiv. E0022 ktgo ISTA'!$A$3:$P$155,MATCH('költségosztó értékek'!$G574,'Polg.m.hiv. E0022 ktgo ISTA'!$N$3:$N$155,0),5)</f>
        <v>012577606</v>
      </c>
      <c r="I574" s="6"/>
      <c r="J574" s="6"/>
      <c r="K574" s="6"/>
      <c r="L574" s="6"/>
      <c r="M574" s="6"/>
      <c r="N574" s="6"/>
      <c r="O574" s="6"/>
      <c r="P574" s="6"/>
      <c r="Q574" s="11">
        <f>INDEX('Polg.m.hiv. E0022 ktgo ISTA'!$A$3:$P$155,MATCH('költségosztó értékek'!$G574,'Polg.m.hiv. E0022 ktgo ISTA'!$N$3:$N$155,0),8)</f>
        <v>317</v>
      </c>
      <c r="R574" s="6"/>
      <c r="S574" s="6"/>
      <c r="T574" s="6"/>
    </row>
    <row r="575" spans="1:20" ht="15" x14ac:dyDescent="0.25">
      <c r="A575" s="1" t="s">
        <v>929</v>
      </c>
      <c r="B575" s="1" t="s">
        <v>930</v>
      </c>
      <c r="C575" s="1" t="str">
        <f t="shared" si="20"/>
        <v>F0465-U0465</v>
      </c>
      <c r="D575" s="1" t="s">
        <v>1117</v>
      </c>
      <c r="E575" s="1" t="s">
        <v>1122</v>
      </c>
      <c r="F575" s="21" t="s">
        <v>1701</v>
      </c>
      <c r="G575" s="11" t="str">
        <f t="shared" si="19"/>
        <v>F0465-U0465-költségmegosztó 51</v>
      </c>
      <c r="H575" s="11" t="str">
        <f>INDEX('Polg.m.hiv. E0022 ktgo ISTA'!$A$3:$P$155,MATCH('költségosztó értékek'!$G575,'Polg.m.hiv. E0022 ktgo ISTA'!$N$3:$N$155,0),5)</f>
        <v>012578153</v>
      </c>
      <c r="I575" s="6"/>
      <c r="J575" s="6"/>
      <c r="K575" s="6"/>
      <c r="L575" s="6"/>
      <c r="M575" s="6"/>
      <c r="N575" s="6"/>
      <c r="O575" s="6"/>
      <c r="P575" s="6"/>
      <c r="Q575" s="11">
        <f>INDEX('Polg.m.hiv. E0022 ktgo ISTA'!$A$3:$P$155,MATCH('költségosztó értékek'!$G575,'Polg.m.hiv. E0022 ktgo ISTA'!$N$3:$N$155,0),8)</f>
        <v>768</v>
      </c>
      <c r="R575" s="6"/>
      <c r="S575" s="6"/>
      <c r="T575" s="6"/>
    </row>
    <row r="576" spans="1:20" ht="15" x14ac:dyDescent="0.25">
      <c r="A576" s="1" t="s">
        <v>929</v>
      </c>
      <c r="B576" s="1" t="s">
        <v>930</v>
      </c>
      <c r="C576" s="1" t="str">
        <f t="shared" si="20"/>
        <v>F0465-U0465</v>
      </c>
      <c r="D576" s="1" t="s">
        <v>1117</v>
      </c>
      <c r="E576" s="1" t="s">
        <v>1122</v>
      </c>
      <c r="F576" s="21" t="s">
        <v>1702</v>
      </c>
      <c r="G576" s="11" t="str">
        <f t="shared" si="19"/>
        <v>F0465-U0465-költségmegosztó 52</v>
      </c>
      <c r="H576" s="11" t="str">
        <f>INDEX('Polg.m.hiv. E0022 ktgo ISTA'!$A$3:$P$155,MATCH('költségosztó értékek'!$G576,'Polg.m.hiv. E0022 ktgo ISTA'!$N$3:$N$155,0),5)</f>
        <v>012577781</v>
      </c>
      <c r="I576" s="6"/>
      <c r="J576" s="6"/>
      <c r="K576" s="6"/>
      <c r="L576" s="6"/>
      <c r="M576" s="6"/>
      <c r="N576" s="6"/>
      <c r="O576" s="6"/>
      <c r="P576" s="6"/>
      <c r="Q576" s="11">
        <f>INDEX('Polg.m.hiv. E0022 ktgo ISTA'!$A$3:$P$155,MATCH('költségosztó értékek'!$G576,'Polg.m.hiv. E0022 ktgo ISTA'!$N$3:$N$155,0),8)</f>
        <v>133</v>
      </c>
      <c r="R576" s="6"/>
      <c r="S576" s="6"/>
      <c r="T576" s="6"/>
    </row>
    <row r="577" spans="1:20" ht="15" x14ac:dyDescent="0.25">
      <c r="A577" s="1" t="s">
        <v>929</v>
      </c>
      <c r="B577" s="1" t="s">
        <v>930</v>
      </c>
      <c r="C577" s="1" t="str">
        <f t="shared" si="20"/>
        <v>F0465-U0465</v>
      </c>
      <c r="D577" s="1" t="s">
        <v>1117</v>
      </c>
      <c r="E577" s="1" t="s">
        <v>1122</v>
      </c>
      <c r="F577" s="21" t="s">
        <v>1703</v>
      </c>
      <c r="G577" s="11" t="str">
        <f t="shared" si="19"/>
        <v>F0465-U0465-költségmegosztó 53</v>
      </c>
      <c r="H577" s="11" t="str">
        <f>INDEX('Polg.m.hiv. E0022 ktgo ISTA'!$A$3:$P$155,MATCH('költségosztó értékek'!$G577,'Polg.m.hiv. E0022 ktgo ISTA'!$N$3:$N$155,0),5)</f>
        <v>012577910</v>
      </c>
      <c r="I577" s="6"/>
      <c r="J577" s="6"/>
      <c r="K577" s="6"/>
      <c r="L577" s="6"/>
      <c r="M577" s="6"/>
      <c r="N577" s="6"/>
      <c r="O577" s="6"/>
      <c r="P577" s="6"/>
      <c r="Q577" s="11">
        <f>INDEX('Polg.m.hiv. E0022 ktgo ISTA'!$A$3:$P$155,MATCH('költségosztó értékek'!$G577,'Polg.m.hiv. E0022 ktgo ISTA'!$N$3:$N$155,0),8)</f>
        <v>345</v>
      </c>
      <c r="R577" s="6"/>
      <c r="S577" s="6"/>
      <c r="T577" s="6"/>
    </row>
    <row r="578" spans="1:20" ht="15" x14ac:dyDescent="0.25">
      <c r="A578" s="1" t="s">
        <v>929</v>
      </c>
      <c r="B578" s="1" t="s">
        <v>930</v>
      </c>
      <c r="C578" s="1" t="str">
        <f t="shared" si="20"/>
        <v>F0465-U0465</v>
      </c>
      <c r="D578" s="1" t="s">
        <v>1117</v>
      </c>
      <c r="E578" s="1" t="s">
        <v>1122</v>
      </c>
      <c r="F578" s="21" t="s">
        <v>1704</v>
      </c>
      <c r="G578" s="11" t="str">
        <f t="shared" si="19"/>
        <v>F0465-U0465-költségmegosztó 54</v>
      </c>
      <c r="H578" s="11" t="str">
        <f>INDEX('Polg.m.hiv. E0022 ktgo ISTA'!$A$3:$P$155,MATCH('költségosztó értékek'!$G578,'Polg.m.hiv. E0022 ktgo ISTA'!$N$3:$N$155,0),5)</f>
        <v>012577804</v>
      </c>
      <c r="I578" s="6"/>
      <c r="J578" s="6"/>
      <c r="K578" s="6"/>
      <c r="L578" s="6"/>
      <c r="M578" s="6"/>
      <c r="N578" s="6"/>
      <c r="O578" s="6"/>
      <c r="P578" s="6"/>
      <c r="Q578" s="11">
        <f>INDEX('Polg.m.hiv. E0022 ktgo ISTA'!$A$3:$P$155,MATCH('költségosztó értékek'!$G578,'Polg.m.hiv. E0022 ktgo ISTA'!$N$3:$N$155,0),8)</f>
        <v>60</v>
      </c>
      <c r="R578" s="6"/>
      <c r="S578" s="6"/>
      <c r="T578" s="6"/>
    </row>
    <row r="579" spans="1:20" ht="15" x14ac:dyDescent="0.25">
      <c r="A579" s="1" t="s">
        <v>929</v>
      </c>
      <c r="B579" s="1" t="s">
        <v>930</v>
      </c>
      <c r="C579" s="1" t="str">
        <f t="shared" si="20"/>
        <v>F0465-U0465</v>
      </c>
      <c r="D579" s="1" t="s">
        <v>1117</v>
      </c>
      <c r="E579" s="1" t="s">
        <v>1122</v>
      </c>
      <c r="F579" s="21" t="s">
        <v>1705</v>
      </c>
      <c r="G579" s="11" t="str">
        <f t="shared" si="19"/>
        <v>F0465-U0465-költségmegosztó 55</v>
      </c>
      <c r="H579" s="11" t="str">
        <f>INDEX('Polg.m.hiv. E0022 ktgo ISTA'!$A$3:$P$155,MATCH('költségosztó értékek'!$G579,'Polg.m.hiv. E0022 ktgo ISTA'!$N$3:$N$155,0),5)</f>
        <v>012578238</v>
      </c>
      <c r="I579" s="6"/>
      <c r="J579" s="6"/>
      <c r="K579" s="6"/>
      <c r="L579" s="6"/>
      <c r="M579" s="6"/>
      <c r="N579" s="6"/>
      <c r="O579" s="6"/>
      <c r="P579" s="6"/>
      <c r="Q579" s="11">
        <f>INDEX('Polg.m.hiv. E0022 ktgo ISTA'!$A$3:$P$155,MATCH('költségosztó értékek'!$G579,'Polg.m.hiv. E0022 ktgo ISTA'!$N$3:$N$155,0),8)</f>
        <v>585</v>
      </c>
      <c r="R579" s="6"/>
      <c r="S579" s="6"/>
      <c r="T579" s="6"/>
    </row>
    <row r="580" spans="1:20" ht="15" x14ac:dyDescent="0.25">
      <c r="A580" s="1" t="s">
        <v>929</v>
      </c>
      <c r="B580" s="1" t="s">
        <v>930</v>
      </c>
      <c r="C580" s="1" t="str">
        <f t="shared" si="20"/>
        <v>F0465-U0465</v>
      </c>
      <c r="D580" s="1" t="s">
        <v>1117</v>
      </c>
      <c r="E580" s="1" t="s">
        <v>1122</v>
      </c>
      <c r="F580" s="21" t="s">
        <v>1706</v>
      </c>
      <c r="G580" s="11" t="str">
        <f t="shared" si="19"/>
        <v>F0465-U0465-költségmegosztó 56</v>
      </c>
      <c r="H580" s="11" t="str">
        <f>INDEX('Polg.m.hiv. E0022 ktgo ISTA'!$A$3:$P$155,MATCH('költségosztó értékek'!$G580,'Polg.m.hiv. E0022 ktgo ISTA'!$N$3:$N$155,0),5)</f>
        <v>012577873</v>
      </c>
      <c r="I580" s="6"/>
      <c r="J580" s="6"/>
      <c r="K580" s="6"/>
      <c r="L580" s="6"/>
      <c r="M580" s="6"/>
      <c r="N580" s="6"/>
      <c r="O580" s="6"/>
      <c r="P580" s="6"/>
      <c r="Q580" s="11">
        <f>INDEX('Polg.m.hiv. E0022 ktgo ISTA'!$A$3:$P$155,MATCH('költségosztó értékek'!$G580,'Polg.m.hiv. E0022 ktgo ISTA'!$N$3:$N$155,0),8)</f>
        <v>344</v>
      </c>
      <c r="R580" s="6"/>
      <c r="S580" s="6"/>
      <c r="T580" s="6"/>
    </row>
    <row r="581" spans="1:20" ht="15" x14ac:dyDescent="0.25">
      <c r="A581" s="1" t="s">
        <v>929</v>
      </c>
      <c r="B581" s="1" t="s">
        <v>930</v>
      </c>
      <c r="C581" s="1" t="str">
        <f t="shared" si="20"/>
        <v>F0465-U0465</v>
      </c>
      <c r="D581" s="1" t="s">
        <v>1117</v>
      </c>
      <c r="E581" s="1" t="s">
        <v>1122</v>
      </c>
      <c r="F581" s="21" t="s">
        <v>1707</v>
      </c>
      <c r="G581" s="11" t="str">
        <f t="shared" si="19"/>
        <v>F0465-U0465-költségmegosztó 57</v>
      </c>
      <c r="H581" s="11" t="str">
        <f>INDEX('Polg.m.hiv. E0022 ktgo ISTA'!$A$3:$P$155,MATCH('költségosztó értékek'!$G581,'Polg.m.hiv. E0022 ktgo ISTA'!$N$3:$N$155,0),5)</f>
        <v>012578269</v>
      </c>
      <c r="I581" s="6"/>
      <c r="J581" s="6"/>
      <c r="K581" s="6"/>
      <c r="L581" s="6"/>
      <c r="M581" s="6"/>
      <c r="N581" s="6"/>
      <c r="O581" s="6"/>
      <c r="P581" s="6"/>
      <c r="Q581" s="11">
        <f>INDEX('Polg.m.hiv. E0022 ktgo ISTA'!$A$3:$P$155,MATCH('költségosztó értékek'!$G581,'Polg.m.hiv. E0022 ktgo ISTA'!$N$3:$N$155,0),8)</f>
        <v>579</v>
      </c>
      <c r="R581" s="6"/>
      <c r="S581" s="6"/>
      <c r="T581" s="6"/>
    </row>
    <row r="582" spans="1:20" ht="15" x14ac:dyDescent="0.25">
      <c r="A582" s="1" t="s">
        <v>929</v>
      </c>
      <c r="B582" s="1" t="s">
        <v>930</v>
      </c>
      <c r="C582" s="1" t="str">
        <f t="shared" si="20"/>
        <v>F0465-U0465</v>
      </c>
      <c r="D582" s="1" t="s">
        <v>1117</v>
      </c>
      <c r="E582" s="1" t="s">
        <v>1122</v>
      </c>
      <c r="F582" s="21" t="s">
        <v>1708</v>
      </c>
      <c r="G582" s="11" t="str">
        <f t="shared" si="19"/>
        <v>F0465-U0465-költségmegosztó 58</v>
      </c>
      <c r="H582" s="11" t="str">
        <f>INDEX('Polg.m.hiv. E0022 ktgo ISTA'!$A$3:$P$155,MATCH('költségosztó értékek'!$G582,'Polg.m.hiv. E0022 ktgo ISTA'!$N$3:$N$155,0),5)</f>
        <v>012577958</v>
      </c>
      <c r="I582" s="6"/>
      <c r="J582" s="6"/>
      <c r="K582" s="6"/>
      <c r="L582" s="6"/>
      <c r="M582" s="6"/>
      <c r="N582" s="6"/>
      <c r="O582" s="6"/>
      <c r="P582" s="6"/>
      <c r="Q582" s="11">
        <f>INDEX('Polg.m.hiv. E0022 ktgo ISTA'!$A$3:$P$155,MATCH('költségosztó értékek'!$G582,'Polg.m.hiv. E0022 ktgo ISTA'!$N$3:$N$155,0),8)</f>
        <v>42</v>
      </c>
      <c r="R582" s="6"/>
      <c r="S582" s="6"/>
      <c r="T582" s="6"/>
    </row>
    <row r="583" spans="1:20" ht="15" x14ac:dyDescent="0.25">
      <c r="A583" s="1" t="s">
        <v>929</v>
      </c>
      <c r="B583" s="1" t="s">
        <v>930</v>
      </c>
      <c r="C583" s="1" t="str">
        <f t="shared" si="20"/>
        <v>F0465-U0465</v>
      </c>
      <c r="D583" s="1" t="s">
        <v>1117</v>
      </c>
      <c r="E583" s="1" t="s">
        <v>1122</v>
      </c>
      <c r="F583" s="21" t="s">
        <v>1709</v>
      </c>
      <c r="G583" s="11" t="str">
        <f t="shared" si="19"/>
        <v>F0465-U0465-költségmegosztó 59</v>
      </c>
      <c r="H583" s="11" t="str">
        <f>INDEX('Polg.m.hiv. E0022 ktgo ISTA'!$A$3:$P$155,MATCH('költségosztó értékek'!$G583,'Polg.m.hiv. E0022 ktgo ISTA'!$N$3:$N$155,0),5)</f>
        <v>012578214</v>
      </c>
      <c r="I583" s="6"/>
      <c r="J583" s="6"/>
      <c r="K583" s="6"/>
      <c r="L583" s="6"/>
      <c r="M583" s="6"/>
      <c r="N583" s="6"/>
      <c r="O583" s="6"/>
      <c r="P583" s="6"/>
      <c r="Q583" s="11">
        <f>INDEX('Polg.m.hiv. E0022 ktgo ISTA'!$A$3:$P$155,MATCH('költségosztó értékek'!$G583,'Polg.m.hiv. E0022 ktgo ISTA'!$N$3:$N$155,0),8)</f>
        <v>259</v>
      </c>
      <c r="R583" s="6"/>
      <c r="S583" s="6"/>
      <c r="T583" s="6"/>
    </row>
    <row r="584" spans="1:20" ht="15" x14ac:dyDescent="0.25">
      <c r="A584" s="1" t="s">
        <v>929</v>
      </c>
      <c r="B584" s="1" t="s">
        <v>930</v>
      </c>
      <c r="C584" s="1" t="str">
        <f t="shared" si="20"/>
        <v>F0465-U0465</v>
      </c>
      <c r="D584" s="1" t="s">
        <v>1117</v>
      </c>
      <c r="E584" s="1" t="s">
        <v>1122</v>
      </c>
      <c r="F584" s="21" t="s">
        <v>1710</v>
      </c>
      <c r="G584" s="11" t="str">
        <f t="shared" si="19"/>
        <v>F0465-U0465-költségmegosztó 60</v>
      </c>
      <c r="H584" s="11" t="str">
        <f>INDEX('Polg.m.hiv. E0022 ktgo ISTA'!$A$3:$P$155,MATCH('költségosztó értékek'!$G584,'Polg.m.hiv. E0022 ktgo ISTA'!$N$3:$N$155,0),5)</f>
        <v>012578221</v>
      </c>
      <c r="I584" s="6"/>
      <c r="J584" s="6"/>
      <c r="K584" s="6"/>
      <c r="L584" s="6"/>
      <c r="M584" s="6"/>
      <c r="N584" s="6"/>
      <c r="O584" s="6"/>
      <c r="P584" s="6"/>
      <c r="Q584" s="11">
        <f>INDEX('Polg.m.hiv. E0022 ktgo ISTA'!$A$3:$P$155,MATCH('költségosztó értékek'!$G584,'Polg.m.hiv. E0022 ktgo ISTA'!$N$3:$N$155,0),8)</f>
        <v>708</v>
      </c>
      <c r="R584" s="6"/>
      <c r="S584" s="6"/>
      <c r="T584" s="6"/>
    </row>
    <row r="585" spans="1:20" ht="15" x14ac:dyDescent="0.25">
      <c r="A585" s="1" t="s">
        <v>931</v>
      </c>
      <c r="B585" s="1" t="s">
        <v>932</v>
      </c>
      <c r="C585" s="1" t="str">
        <f t="shared" si="14"/>
        <v>F0467-U0933</v>
      </c>
      <c r="D585" s="1" t="s">
        <v>1117</v>
      </c>
      <c r="E585" s="1" t="s">
        <v>1122</v>
      </c>
      <c r="F585" s="21" t="s">
        <v>1236</v>
      </c>
      <c r="G585" s="11" t="str">
        <f t="shared" si="15"/>
        <v>F0467-U0933-költségmegosztó 1</v>
      </c>
      <c r="H585" s="11" t="str">
        <f>INDEX('Polg.m.hiv. E0022 ktgo ISTA'!$A$3:$P$155,MATCH('költségosztó értékek'!$G585,'Polg.m.hiv. E0022 ktgo ISTA'!$N$3:$N$155,0),5)</f>
        <v>012577293</v>
      </c>
      <c r="I585" s="6"/>
      <c r="J585" s="6"/>
      <c r="K585" s="6"/>
      <c r="L585" s="6"/>
      <c r="M585" s="6"/>
      <c r="N585" s="6"/>
      <c r="O585" s="6"/>
      <c r="P585" s="6"/>
      <c r="Q585" s="11">
        <f>INDEX('Polg.m.hiv. E0022 ktgo ISTA'!$A$3:$P$155,MATCH('költségosztó értékek'!$G585,'Polg.m.hiv. E0022 ktgo ISTA'!$N$3:$N$155,0),8)</f>
        <v>0</v>
      </c>
      <c r="R585" s="6"/>
      <c r="S585" s="6"/>
      <c r="T585" s="6"/>
    </row>
    <row r="586" spans="1:20" ht="15" x14ac:dyDescent="0.25">
      <c r="A586" s="1" t="s">
        <v>931</v>
      </c>
      <c r="B586" s="1" t="s">
        <v>932</v>
      </c>
      <c r="C586" s="1" t="str">
        <f t="shared" si="14"/>
        <v>F0467-U0933</v>
      </c>
      <c r="D586" s="1" t="s">
        <v>1117</v>
      </c>
      <c r="E586" s="1" t="s">
        <v>1122</v>
      </c>
      <c r="F586" s="21" t="s">
        <v>1237</v>
      </c>
      <c r="G586" s="11" t="str">
        <f t="shared" si="15"/>
        <v>F0467-U0933-költségmegosztó 2</v>
      </c>
      <c r="H586" s="11" t="str">
        <f>INDEX('Polg.m.hiv. E0022 ktgo ISTA'!$A$3:$P$155,MATCH('költségosztó értékek'!$G586,'Polg.m.hiv. E0022 ktgo ISTA'!$N$3:$N$155,0),5)</f>
        <v>012577521</v>
      </c>
      <c r="I586" s="6"/>
      <c r="J586" s="6"/>
      <c r="K586" s="6"/>
      <c r="L586" s="6"/>
      <c r="M586" s="6"/>
      <c r="N586" s="6"/>
      <c r="O586" s="6"/>
      <c r="P586" s="6"/>
      <c r="Q586" s="11">
        <f>INDEX('Polg.m.hiv. E0022 ktgo ISTA'!$A$3:$P$155,MATCH('költségosztó értékek'!$G586,'Polg.m.hiv. E0022 ktgo ISTA'!$N$3:$N$155,0),8)</f>
        <v>404</v>
      </c>
      <c r="R586" s="6"/>
      <c r="S586" s="6"/>
      <c r="T586" s="6"/>
    </row>
    <row r="587" spans="1:20" ht="15" x14ac:dyDescent="0.25">
      <c r="A587" s="1" t="s">
        <v>931</v>
      </c>
      <c r="B587" s="1" t="s">
        <v>932</v>
      </c>
      <c r="C587" s="1" t="str">
        <f t="shared" si="14"/>
        <v>F0467-U0933</v>
      </c>
      <c r="D587" s="1" t="s">
        <v>1117</v>
      </c>
      <c r="E587" s="1" t="s">
        <v>1122</v>
      </c>
      <c r="F587" s="21" t="s">
        <v>1238</v>
      </c>
      <c r="G587" s="11" t="str">
        <f t="shared" si="15"/>
        <v>F0467-U0933-költségmegosztó 3</v>
      </c>
      <c r="H587" s="11" t="str">
        <f>INDEX('Polg.m.hiv. E0022 ktgo ISTA'!$A$3:$P$155,MATCH('költségosztó értékek'!$G587,'Polg.m.hiv. E0022 ktgo ISTA'!$N$3:$N$155,0),5)</f>
        <v>012577255</v>
      </c>
      <c r="I587" s="6"/>
      <c r="J587" s="6"/>
      <c r="K587" s="6"/>
      <c r="L587" s="6"/>
      <c r="M587" s="6"/>
      <c r="N587" s="6"/>
      <c r="O587" s="6"/>
      <c r="P587" s="6"/>
      <c r="Q587" s="11">
        <f>INDEX('Polg.m.hiv. E0022 ktgo ISTA'!$A$3:$P$155,MATCH('költségosztó értékek'!$G587,'Polg.m.hiv. E0022 ktgo ISTA'!$N$3:$N$155,0),8)</f>
        <v>285</v>
      </c>
      <c r="R587" s="6"/>
      <c r="S587" s="6"/>
      <c r="T587" s="6"/>
    </row>
    <row r="588" spans="1:20" ht="15" x14ac:dyDescent="0.25">
      <c r="A588" s="1" t="s">
        <v>931</v>
      </c>
      <c r="B588" s="1" t="s">
        <v>932</v>
      </c>
      <c r="C588" s="1" t="str">
        <f t="shared" si="14"/>
        <v>F0467-U0933</v>
      </c>
      <c r="D588" s="1" t="s">
        <v>1117</v>
      </c>
      <c r="E588" s="1" t="s">
        <v>1122</v>
      </c>
      <c r="F588" s="21" t="s">
        <v>1239</v>
      </c>
      <c r="G588" s="11" t="str">
        <f t="shared" si="15"/>
        <v>F0467-U0933-költségmegosztó 4</v>
      </c>
      <c r="H588" s="11" t="str">
        <f>INDEX('Polg.m.hiv. E0022 ktgo ISTA'!$A$3:$P$155,MATCH('költségosztó értékek'!$G588,'Polg.m.hiv. E0022 ktgo ISTA'!$N$3:$N$155,0),5)</f>
        <v>012577439</v>
      </c>
      <c r="I588" s="6"/>
      <c r="J588" s="6"/>
      <c r="K588" s="6"/>
      <c r="L588" s="6"/>
      <c r="M588" s="6"/>
      <c r="N588" s="6"/>
      <c r="O588" s="6"/>
      <c r="P588" s="6"/>
      <c r="Q588" s="11">
        <f>INDEX('Polg.m.hiv. E0022 ktgo ISTA'!$A$3:$P$155,MATCH('költségosztó értékek'!$G588,'Polg.m.hiv. E0022 ktgo ISTA'!$N$3:$N$155,0),8)</f>
        <v>127</v>
      </c>
      <c r="R588" s="6"/>
      <c r="S588" s="6"/>
      <c r="T588" s="6"/>
    </row>
    <row r="589" spans="1:20" ht="15" x14ac:dyDescent="0.25">
      <c r="A589" s="1" t="s">
        <v>931</v>
      </c>
      <c r="B589" s="1" t="s">
        <v>932</v>
      </c>
      <c r="C589" s="1" t="str">
        <f t="shared" si="14"/>
        <v>F0467-U0933</v>
      </c>
      <c r="D589" s="1" t="s">
        <v>1117</v>
      </c>
      <c r="E589" s="1" t="s">
        <v>1122</v>
      </c>
      <c r="F589" s="21" t="s">
        <v>1240</v>
      </c>
      <c r="G589" s="11" t="str">
        <f t="shared" si="15"/>
        <v>F0467-U0933-költségmegosztó 5</v>
      </c>
      <c r="H589" s="11" t="str">
        <f>INDEX('Polg.m.hiv. E0022 ktgo ISTA'!$A$3:$P$155,MATCH('költségosztó értékek'!$G589,'Polg.m.hiv. E0022 ktgo ISTA'!$N$3:$N$155,0),5)</f>
        <v>012577323</v>
      </c>
      <c r="I589" s="6"/>
      <c r="J589" s="6"/>
      <c r="K589" s="6"/>
      <c r="L589" s="6"/>
      <c r="M589" s="6"/>
      <c r="N589" s="6"/>
      <c r="O589" s="6"/>
      <c r="P589" s="6"/>
      <c r="Q589" s="11">
        <f>INDEX('Polg.m.hiv. E0022 ktgo ISTA'!$A$3:$P$155,MATCH('költségosztó értékek'!$G589,'Polg.m.hiv. E0022 ktgo ISTA'!$N$3:$N$155,0),8)</f>
        <v>40</v>
      </c>
      <c r="R589" s="6"/>
      <c r="S589" s="6"/>
      <c r="T589" s="6"/>
    </row>
    <row r="590" spans="1:20" ht="15" x14ac:dyDescent="0.25">
      <c r="A590" s="1" t="s">
        <v>931</v>
      </c>
      <c r="B590" s="1" t="s">
        <v>932</v>
      </c>
      <c r="C590" s="1" t="str">
        <f t="shared" ref="C590:C603" si="21">CONCATENATE(A590,"-",B590)</f>
        <v>F0467-U0933</v>
      </c>
      <c r="D590" s="1" t="s">
        <v>1117</v>
      </c>
      <c r="E590" s="1" t="s">
        <v>1122</v>
      </c>
      <c r="F590" s="21" t="s">
        <v>1450</v>
      </c>
      <c r="G590" s="11" t="str">
        <f t="shared" ref="G590:G603" si="22">CONCATENATE(C590,"-",F590)</f>
        <v>F0467-U0933-költségmegosztó 6</v>
      </c>
      <c r="H590" s="11" t="str">
        <f>INDEX('Polg.m.hiv. E0022 ktgo ISTA'!$A$3:$P$155,MATCH('költségosztó értékek'!$G590,'Polg.m.hiv. E0022 ktgo ISTA'!$N$3:$N$155,0),5)</f>
        <v>012577415</v>
      </c>
      <c r="I590" s="6"/>
      <c r="J590" s="6"/>
      <c r="K590" s="6"/>
      <c r="L590" s="6"/>
      <c r="M590" s="6"/>
      <c r="N590" s="6"/>
      <c r="O590" s="6"/>
      <c r="P590" s="6"/>
      <c r="Q590" s="11">
        <f>INDEX('Polg.m.hiv. E0022 ktgo ISTA'!$A$3:$P$155,MATCH('költségosztó értékek'!$G590,'Polg.m.hiv. E0022 ktgo ISTA'!$N$3:$N$155,0),8)</f>
        <v>683</v>
      </c>
      <c r="R590" s="6"/>
      <c r="S590" s="6"/>
      <c r="T590" s="6"/>
    </row>
    <row r="591" spans="1:20" ht="15" x14ac:dyDescent="0.25">
      <c r="A591" s="1" t="s">
        <v>931</v>
      </c>
      <c r="B591" s="1" t="s">
        <v>932</v>
      </c>
      <c r="C591" s="1" t="str">
        <f t="shared" si="21"/>
        <v>F0467-U0933</v>
      </c>
      <c r="D591" s="1" t="s">
        <v>1117</v>
      </c>
      <c r="E591" s="1" t="s">
        <v>1122</v>
      </c>
      <c r="F591" s="21" t="s">
        <v>1451</v>
      </c>
      <c r="G591" s="11" t="str">
        <f t="shared" si="22"/>
        <v>F0467-U0933-költségmegosztó 7</v>
      </c>
      <c r="H591" s="11" t="str">
        <f>INDEX('Polg.m.hiv. E0022 ktgo ISTA'!$A$3:$P$155,MATCH('költségosztó értékek'!$G591,'Polg.m.hiv. E0022 ktgo ISTA'!$N$3:$N$155,0),5)</f>
        <v>012577484</v>
      </c>
      <c r="I591" s="6"/>
      <c r="J591" s="6"/>
      <c r="K591" s="6"/>
      <c r="L591" s="6"/>
      <c r="M591" s="6"/>
      <c r="N591" s="6"/>
      <c r="O591" s="6"/>
      <c r="P591" s="6"/>
      <c r="Q591" s="11">
        <f>INDEX('Polg.m.hiv. E0022 ktgo ISTA'!$A$3:$P$155,MATCH('költségosztó értékek'!$G591,'Polg.m.hiv. E0022 ktgo ISTA'!$N$3:$N$155,0),8)</f>
        <v>0</v>
      </c>
      <c r="R591" s="6"/>
      <c r="S591" s="6"/>
      <c r="T591" s="6"/>
    </row>
    <row r="592" spans="1:20" ht="15" x14ac:dyDescent="0.25">
      <c r="A592" s="1" t="s">
        <v>931</v>
      </c>
      <c r="B592" s="1" t="s">
        <v>932</v>
      </c>
      <c r="C592" s="1" t="str">
        <f t="shared" si="21"/>
        <v>F0467-U0933</v>
      </c>
      <c r="D592" s="1" t="s">
        <v>1117</v>
      </c>
      <c r="E592" s="1" t="s">
        <v>1122</v>
      </c>
      <c r="F592" s="21" t="s">
        <v>1657</v>
      </c>
      <c r="G592" s="11" t="str">
        <f t="shared" si="22"/>
        <v>F0467-U0933-költségmegosztó 8</v>
      </c>
      <c r="H592" s="11" t="str">
        <f>INDEX('Polg.m.hiv. E0022 ktgo ISTA'!$A$3:$P$155,MATCH('költségosztó értékek'!$G592,'Polg.m.hiv. E0022 ktgo ISTA'!$N$3:$N$155,0),5)</f>
        <v>012577248</v>
      </c>
      <c r="I592" s="6"/>
      <c r="J592" s="6"/>
      <c r="K592" s="6"/>
      <c r="L592" s="6"/>
      <c r="M592" s="6"/>
      <c r="N592" s="6"/>
      <c r="O592" s="6"/>
      <c r="P592" s="6"/>
      <c r="Q592" s="11">
        <f>INDEX('Polg.m.hiv. E0022 ktgo ISTA'!$A$3:$P$155,MATCH('költségosztó értékek'!$G592,'Polg.m.hiv. E0022 ktgo ISTA'!$N$3:$N$155,0),8)</f>
        <v>818</v>
      </c>
      <c r="R592" s="6"/>
      <c r="S592" s="6"/>
      <c r="T592" s="6"/>
    </row>
    <row r="593" spans="1:20" ht="15" x14ac:dyDescent="0.25">
      <c r="A593" s="1" t="s">
        <v>931</v>
      </c>
      <c r="B593" s="1" t="s">
        <v>932</v>
      </c>
      <c r="C593" s="1" t="str">
        <f t="shared" si="21"/>
        <v>F0467-U0933</v>
      </c>
      <c r="D593" s="1" t="s">
        <v>1117</v>
      </c>
      <c r="E593" s="1" t="s">
        <v>1122</v>
      </c>
      <c r="F593" s="21" t="s">
        <v>1658</v>
      </c>
      <c r="G593" s="11" t="str">
        <f t="shared" si="22"/>
        <v>F0467-U0933-költségmegosztó 9</v>
      </c>
      <c r="H593" s="11" t="str">
        <f>INDEX('Polg.m.hiv. E0022 ktgo ISTA'!$A$3:$P$155,MATCH('költségosztó értékek'!$G593,'Polg.m.hiv. E0022 ktgo ISTA'!$N$3:$N$155,0),5)</f>
        <v>012577422</v>
      </c>
      <c r="I593" s="6"/>
      <c r="J593" s="6"/>
      <c r="K593" s="6"/>
      <c r="L593" s="6"/>
      <c r="M593" s="6"/>
      <c r="N593" s="6"/>
      <c r="O593" s="6"/>
      <c r="P593" s="6"/>
      <c r="Q593" s="11">
        <f>INDEX('Polg.m.hiv. E0022 ktgo ISTA'!$A$3:$P$155,MATCH('költségosztó értékek'!$G593,'Polg.m.hiv. E0022 ktgo ISTA'!$N$3:$N$155,0),8)</f>
        <v>478</v>
      </c>
      <c r="R593" s="6"/>
      <c r="S593" s="6"/>
      <c r="T593" s="6"/>
    </row>
    <row r="594" spans="1:20" ht="15" x14ac:dyDescent="0.25">
      <c r="A594" s="1" t="s">
        <v>931</v>
      </c>
      <c r="B594" s="1" t="s">
        <v>932</v>
      </c>
      <c r="C594" s="1" t="str">
        <f t="shared" si="21"/>
        <v>F0467-U0933</v>
      </c>
      <c r="D594" s="1" t="s">
        <v>1117</v>
      </c>
      <c r="E594" s="1" t="s">
        <v>1122</v>
      </c>
      <c r="F594" s="21" t="s">
        <v>1659</v>
      </c>
      <c r="G594" s="11" t="str">
        <f t="shared" si="22"/>
        <v>F0467-U0933-költségmegosztó 10</v>
      </c>
      <c r="H594" s="11" t="str">
        <f>INDEX('Polg.m.hiv. E0022 ktgo ISTA'!$A$3:$P$155,MATCH('költségosztó értékek'!$G594,'Polg.m.hiv. E0022 ktgo ISTA'!$N$3:$N$155,0),5)</f>
        <v>012577453</v>
      </c>
      <c r="I594" s="6"/>
      <c r="J594" s="6"/>
      <c r="K594" s="6"/>
      <c r="L594" s="6"/>
      <c r="M594" s="6"/>
      <c r="N594" s="6"/>
      <c r="O594" s="6"/>
      <c r="P594" s="6"/>
      <c r="Q594" s="11">
        <f>INDEX('Polg.m.hiv. E0022 ktgo ISTA'!$A$3:$P$155,MATCH('költségosztó értékek'!$G594,'Polg.m.hiv. E0022 ktgo ISTA'!$N$3:$N$155,0),8)</f>
        <v>862</v>
      </c>
      <c r="R594" s="6"/>
      <c r="S594" s="6"/>
      <c r="T594" s="6"/>
    </row>
    <row r="595" spans="1:20" ht="15" x14ac:dyDescent="0.25">
      <c r="A595" s="1" t="s">
        <v>931</v>
      </c>
      <c r="B595" s="1" t="s">
        <v>932</v>
      </c>
      <c r="C595" s="1" t="str">
        <f t="shared" si="21"/>
        <v>F0467-U0933</v>
      </c>
      <c r="D595" s="1" t="s">
        <v>1117</v>
      </c>
      <c r="E595" s="1" t="s">
        <v>1122</v>
      </c>
      <c r="F595" s="21" t="s">
        <v>1660</v>
      </c>
      <c r="G595" s="11" t="str">
        <f t="shared" si="22"/>
        <v>F0467-U0933-költségmegosztó 11</v>
      </c>
      <c r="H595" s="11" t="str">
        <f>INDEX('Polg.m.hiv. E0022 ktgo ISTA'!$A$3:$P$155,MATCH('költségosztó értékek'!$G595,'Polg.m.hiv. E0022 ktgo ISTA'!$N$3:$N$155,0),5)</f>
        <v>012577477</v>
      </c>
      <c r="I595" s="6"/>
      <c r="J595" s="6"/>
      <c r="K595" s="6"/>
      <c r="L595" s="6"/>
      <c r="M595" s="6"/>
      <c r="N595" s="6"/>
      <c r="O595" s="6"/>
      <c r="P595" s="6"/>
      <c r="Q595" s="11">
        <f>INDEX('Polg.m.hiv. E0022 ktgo ISTA'!$A$3:$P$155,MATCH('költségosztó értékek'!$G595,'Polg.m.hiv. E0022 ktgo ISTA'!$N$3:$N$155,0),8)</f>
        <v>820</v>
      </c>
      <c r="R595" s="6"/>
      <c r="S595" s="6"/>
      <c r="T595" s="6"/>
    </row>
    <row r="596" spans="1:20" ht="15" x14ac:dyDescent="0.25">
      <c r="A596" s="1" t="s">
        <v>931</v>
      </c>
      <c r="B596" s="1" t="s">
        <v>932</v>
      </c>
      <c r="C596" s="1" t="str">
        <f t="shared" si="21"/>
        <v>F0467-U0933</v>
      </c>
      <c r="D596" s="1" t="s">
        <v>1117</v>
      </c>
      <c r="E596" s="1" t="s">
        <v>1122</v>
      </c>
      <c r="F596" s="21" t="s">
        <v>1661</v>
      </c>
      <c r="G596" s="11" t="str">
        <f t="shared" si="22"/>
        <v>F0467-U0933-költségmegosztó 12</v>
      </c>
      <c r="H596" s="11" t="str">
        <f>INDEX('Polg.m.hiv. E0022 ktgo ISTA'!$A$3:$P$155,MATCH('költségosztó értékek'!$G596,'Polg.m.hiv. E0022 ktgo ISTA'!$N$3:$N$155,0),5)</f>
        <v>012577491</v>
      </c>
      <c r="I596" s="6"/>
      <c r="J596" s="6"/>
      <c r="K596" s="6"/>
      <c r="L596" s="6"/>
      <c r="M596" s="6"/>
      <c r="N596" s="6"/>
      <c r="O596" s="6"/>
      <c r="P596" s="6"/>
      <c r="Q596" s="11">
        <f>INDEX('Polg.m.hiv. E0022 ktgo ISTA'!$A$3:$P$155,MATCH('költségosztó értékek'!$G596,'Polg.m.hiv. E0022 ktgo ISTA'!$N$3:$N$155,0),8)</f>
        <v>799</v>
      </c>
      <c r="R596" s="6"/>
      <c r="S596" s="6"/>
      <c r="T596" s="6"/>
    </row>
    <row r="597" spans="1:20" ht="15" x14ac:dyDescent="0.25">
      <c r="A597" s="1" t="s">
        <v>931</v>
      </c>
      <c r="B597" s="1" t="s">
        <v>932</v>
      </c>
      <c r="C597" s="1" t="str">
        <f t="shared" si="21"/>
        <v>F0467-U0933</v>
      </c>
      <c r="D597" s="1" t="s">
        <v>1117</v>
      </c>
      <c r="E597" s="1" t="s">
        <v>1122</v>
      </c>
      <c r="F597" s="21" t="s">
        <v>1662</v>
      </c>
      <c r="G597" s="11" t="str">
        <f t="shared" si="22"/>
        <v>F0467-U0933-költségmegosztó 13</v>
      </c>
      <c r="H597" s="11" t="str">
        <f>INDEX('Polg.m.hiv. E0022 ktgo ISTA'!$A$3:$P$155,MATCH('költségosztó értékek'!$G597,'Polg.m.hiv. E0022 ktgo ISTA'!$N$3:$N$155,0),5)</f>
        <v>012577507</v>
      </c>
      <c r="I597" s="6"/>
      <c r="J597" s="6"/>
      <c r="K597" s="6"/>
      <c r="L597" s="6"/>
      <c r="M597" s="6"/>
      <c r="N597" s="6"/>
      <c r="O597" s="6"/>
      <c r="P597" s="6"/>
      <c r="Q597" s="11">
        <f>INDEX('Polg.m.hiv. E0022 ktgo ISTA'!$A$3:$P$155,MATCH('költségosztó értékek'!$G597,'Polg.m.hiv. E0022 ktgo ISTA'!$N$3:$N$155,0),8)</f>
        <v>768</v>
      </c>
      <c r="R597" s="6"/>
      <c r="S597" s="6"/>
      <c r="T597" s="6"/>
    </row>
    <row r="598" spans="1:20" ht="15" x14ac:dyDescent="0.25">
      <c r="A598" s="1" t="s">
        <v>931</v>
      </c>
      <c r="B598" s="1" t="s">
        <v>932</v>
      </c>
      <c r="C598" s="1" t="str">
        <f t="shared" si="21"/>
        <v>F0467-U0933</v>
      </c>
      <c r="D598" s="1" t="s">
        <v>1117</v>
      </c>
      <c r="E598" s="1" t="s">
        <v>1122</v>
      </c>
      <c r="F598" s="21" t="s">
        <v>1663</v>
      </c>
      <c r="G598" s="11" t="str">
        <f t="shared" si="22"/>
        <v>F0467-U0933-költségmegosztó 14</v>
      </c>
      <c r="H598" s="11" t="str">
        <f>INDEX('Polg.m.hiv. E0022 ktgo ISTA'!$A$3:$P$155,MATCH('költségosztó értékek'!$G598,'Polg.m.hiv. E0022 ktgo ISTA'!$N$3:$N$155,0),5)</f>
        <v>012577811</v>
      </c>
      <c r="I598" s="6"/>
      <c r="J598" s="6"/>
      <c r="K598" s="6"/>
      <c r="L598" s="6"/>
      <c r="M598" s="6"/>
      <c r="N598" s="6"/>
      <c r="O598" s="6"/>
      <c r="P598" s="6"/>
      <c r="Q598" s="11">
        <f>INDEX('Polg.m.hiv. E0022 ktgo ISTA'!$A$3:$P$155,MATCH('költségosztó értékek'!$G598,'Polg.m.hiv. E0022 ktgo ISTA'!$N$3:$N$155,0),8)</f>
        <v>32</v>
      </c>
      <c r="R598" s="6"/>
      <c r="S598" s="6"/>
      <c r="T598" s="6"/>
    </row>
    <row r="599" spans="1:20" ht="15" x14ac:dyDescent="0.25">
      <c r="A599" s="1" t="s">
        <v>931</v>
      </c>
      <c r="B599" s="1" t="s">
        <v>932</v>
      </c>
      <c r="C599" s="1" t="str">
        <f t="shared" si="21"/>
        <v>F0467-U0933</v>
      </c>
      <c r="D599" s="1" t="s">
        <v>1117</v>
      </c>
      <c r="E599" s="1" t="s">
        <v>1122</v>
      </c>
      <c r="F599" s="21" t="s">
        <v>1664</v>
      </c>
      <c r="G599" s="11" t="str">
        <f t="shared" si="22"/>
        <v>F0467-U0933-költségmegosztó 15</v>
      </c>
      <c r="H599" s="11" t="str">
        <f>INDEX('Polg.m.hiv. E0022 ktgo ISTA'!$A$3:$P$155,MATCH('költségosztó értékek'!$G599,'Polg.m.hiv. E0022 ktgo ISTA'!$N$3:$N$155,0),5)</f>
        <v>012577675</v>
      </c>
      <c r="I599" s="6"/>
      <c r="J599" s="6"/>
      <c r="K599" s="6"/>
      <c r="L599" s="6"/>
      <c r="M599" s="6"/>
      <c r="N599" s="6"/>
      <c r="O599" s="6"/>
      <c r="P599" s="6"/>
      <c r="Q599" s="11">
        <f>INDEX('Polg.m.hiv. E0022 ktgo ISTA'!$A$3:$P$155,MATCH('költségosztó értékek'!$G599,'Polg.m.hiv. E0022 ktgo ISTA'!$N$3:$N$155,0),8)</f>
        <v>368</v>
      </c>
      <c r="R599" s="6"/>
      <c r="S599" s="6"/>
      <c r="T599" s="6"/>
    </row>
    <row r="600" spans="1:20" ht="15" x14ac:dyDescent="0.25">
      <c r="A600" s="1" t="s">
        <v>931</v>
      </c>
      <c r="B600" s="1" t="s">
        <v>932</v>
      </c>
      <c r="C600" s="1" t="str">
        <f t="shared" si="21"/>
        <v>F0467-U0933</v>
      </c>
      <c r="D600" s="1" t="s">
        <v>1117</v>
      </c>
      <c r="E600" s="1" t="s">
        <v>1122</v>
      </c>
      <c r="F600" s="21" t="s">
        <v>1665</v>
      </c>
      <c r="G600" s="11" t="str">
        <f t="shared" si="22"/>
        <v>F0467-U0933-költségmegosztó 16</v>
      </c>
      <c r="H600" s="11" t="str">
        <f>INDEX('Polg.m.hiv. E0022 ktgo ISTA'!$A$3:$P$155,MATCH('költségosztó értékek'!$G600,'Polg.m.hiv. E0022 ktgo ISTA'!$N$3:$N$155,0),5)</f>
        <v>012577385</v>
      </c>
      <c r="I600" s="6"/>
      <c r="J600" s="6"/>
      <c r="K600" s="6"/>
      <c r="L600" s="6"/>
      <c r="M600" s="6"/>
      <c r="N600" s="6"/>
      <c r="O600" s="6"/>
      <c r="P600" s="6"/>
      <c r="Q600" s="11">
        <f>INDEX('Polg.m.hiv. E0022 ktgo ISTA'!$A$3:$P$155,MATCH('költségosztó értékek'!$G600,'Polg.m.hiv. E0022 ktgo ISTA'!$N$3:$N$155,0),8)</f>
        <v>650</v>
      </c>
      <c r="R600" s="6"/>
      <c r="S600" s="6"/>
      <c r="T600" s="6"/>
    </row>
    <row r="601" spans="1:20" ht="15" x14ac:dyDescent="0.25">
      <c r="A601" s="1" t="s">
        <v>931</v>
      </c>
      <c r="B601" s="1" t="s">
        <v>932</v>
      </c>
      <c r="C601" s="1" t="str">
        <f t="shared" si="21"/>
        <v>F0467-U0933</v>
      </c>
      <c r="D601" s="1" t="s">
        <v>1117</v>
      </c>
      <c r="E601" s="1" t="s">
        <v>1122</v>
      </c>
      <c r="F601" s="21" t="s">
        <v>1666</v>
      </c>
      <c r="G601" s="11" t="str">
        <f t="shared" si="22"/>
        <v>F0467-U0933-költségmegosztó 17</v>
      </c>
      <c r="H601" s="11" t="str">
        <f>INDEX('Polg.m.hiv. E0022 ktgo ISTA'!$A$3:$P$155,MATCH('költségosztó értékek'!$G601,'Polg.m.hiv. E0022 ktgo ISTA'!$N$3:$N$155,0),5)</f>
        <v>012577392</v>
      </c>
      <c r="I601" s="6"/>
      <c r="J601" s="6"/>
      <c r="K601" s="6"/>
      <c r="L601" s="6"/>
      <c r="M601" s="6"/>
      <c r="N601" s="6"/>
      <c r="O601" s="6"/>
      <c r="P601" s="6"/>
      <c r="Q601" s="11">
        <f>INDEX('Polg.m.hiv. E0022 ktgo ISTA'!$A$3:$P$155,MATCH('költségosztó értékek'!$G601,'Polg.m.hiv. E0022 ktgo ISTA'!$N$3:$N$155,0),8)</f>
        <v>551</v>
      </c>
      <c r="R601" s="6"/>
      <c r="S601" s="6"/>
      <c r="T601" s="6"/>
    </row>
    <row r="602" spans="1:20" ht="15" x14ac:dyDescent="0.25">
      <c r="A602" s="1" t="s">
        <v>931</v>
      </c>
      <c r="B602" s="1" t="s">
        <v>932</v>
      </c>
      <c r="C602" s="1" t="str">
        <f t="shared" si="21"/>
        <v>F0467-U0933</v>
      </c>
      <c r="D602" s="1" t="s">
        <v>1117</v>
      </c>
      <c r="E602" s="1" t="s">
        <v>1122</v>
      </c>
      <c r="F602" s="21" t="s">
        <v>1667</v>
      </c>
      <c r="G602" s="11" t="str">
        <f t="shared" si="22"/>
        <v>F0467-U0933-költségmegosztó 18</v>
      </c>
      <c r="H602" s="11" t="str">
        <f>INDEX('Polg.m.hiv. E0022 ktgo ISTA'!$A$3:$P$155,MATCH('költségosztó értékek'!$G602,'Polg.m.hiv. E0022 ktgo ISTA'!$N$3:$N$155,0),5)</f>
        <v>012577446</v>
      </c>
      <c r="I602" s="6"/>
      <c r="J602" s="6"/>
      <c r="K602" s="6"/>
      <c r="L602" s="6"/>
      <c r="M602" s="6"/>
      <c r="N602" s="6"/>
      <c r="O602" s="6"/>
      <c r="P602" s="6"/>
      <c r="Q602" s="11">
        <f>INDEX('Polg.m.hiv. E0022 ktgo ISTA'!$A$3:$P$155,MATCH('költségosztó értékek'!$G602,'Polg.m.hiv. E0022 ktgo ISTA'!$N$3:$N$155,0),8)</f>
        <v>773</v>
      </c>
      <c r="R602" s="6"/>
      <c r="S602" s="6"/>
      <c r="T602" s="6"/>
    </row>
    <row r="603" spans="1:20" ht="15" x14ac:dyDescent="0.25">
      <c r="A603" s="1" t="s">
        <v>931</v>
      </c>
      <c r="B603" s="1" t="s">
        <v>932</v>
      </c>
      <c r="C603" s="1" t="str">
        <f t="shared" si="21"/>
        <v>F0467-U0933</v>
      </c>
      <c r="D603" s="1" t="s">
        <v>1117</v>
      </c>
      <c r="E603" s="1" t="s">
        <v>1122</v>
      </c>
      <c r="F603" s="21" t="s">
        <v>1668</v>
      </c>
      <c r="G603" s="11" t="str">
        <f t="shared" si="22"/>
        <v>F0467-U0933-költségmegosztó 19</v>
      </c>
      <c r="H603" s="11" t="str">
        <f>INDEX('Polg.m.hiv. E0022 ktgo ISTA'!$A$3:$P$155,MATCH('költségosztó értékek'!$G603,'Polg.m.hiv. E0022 ktgo ISTA'!$N$3:$N$155,0),5)</f>
        <v>012577460</v>
      </c>
      <c r="I603" s="6"/>
      <c r="J603" s="6"/>
      <c r="K603" s="6"/>
      <c r="L603" s="6"/>
      <c r="M603" s="6"/>
      <c r="N603" s="6"/>
      <c r="O603" s="6"/>
      <c r="P603" s="6"/>
      <c r="Q603" s="11">
        <f>INDEX('Polg.m.hiv. E0022 ktgo ISTA'!$A$3:$P$155,MATCH('költségosztó értékek'!$G603,'Polg.m.hiv. E0022 ktgo ISTA'!$N$3:$N$155,0),8)</f>
        <v>932</v>
      </c>
      <c r="R603" s="6"/>
      <c r="S603" s="6"/>
      <c r="T603" s="6"/>
    </row>
    <row r="604" spans="1:20" ht="15" x14ac:dyDescent="0.25">
      <c r="A604" s="1" t="s">
        <v>933</v>
      </c>
      <c r="B604" s="1" t="s">
        <v>934</v>
      </c>
      <c r="C604" s="1" t="str">
        <f t="shared" si="14"/>
        <v>F0468-U0878</v>
      </c>
      <c r="D604" s="1" t="s">
        <v>1117</v>
      </c>
      <c r="E604" s="1" t="s">
        <v>1122</v>
      </c>
      <c r="F604" s="21" t="s">
        <v>1236</v>
      </c>
      <c r="G604" s="11" t="str">
        <f t="shared" si="15"/>
        <v>F0468-U0878-költségmegosztó 1</v>
      </c>
      <c r="H604" s="11" t="str">
        <f>INDEX('Polg.m.hiv. E0022 ktgo ISTA'!$A$3:$P$155,MATCH('költségosztó értékek'!$G604,'Polg.m.hiv. E0022 ktgo ISTA'!$N$3:$N$155,0),5)</f>
        <v>012576418</v>
      </c>
      <c r="I604" s="6"/>
      <c r="J604" s="6"/>
      <c r="K604" s="6"/>
      <c r="L604" s="6"/>
      <c r="M604" s="6"/>
      <c r="N604" s="6"/>
      <c r="O604" s="6"/>
      <c r="P604" s="6"/>
      <c r="Q604" s="11">
        <f>INDEX('Polg.m.hiv. E0022 ktgo ISTA'!$A$3:$P$155,MATCH('költségosztó értékek'!$G604,'Polg.m.hiv. E0022 ktgo ISTA'!$N$3:$N$155,0),8)</f>
        <v>2</v>
      </c>
      <c r="R604" s="6"/>
      <c r="S604" s="6"/>
      <c r="T604" s="6"/>
    </row>
    <row r="605" spans="1:20" ht="15" x14ac:dyDescent="0.25">
      <c r="A605" s="1" t="s">
        <v>933</v>
      </c>
      <c r="B605" s="1" t="s">
        <v>934</v>
      </c>
      <c r="C605" s="1" t="str">
        <f t="shared" si="14"/>
        <v>F0468-U0878</v>
      </c>
      <c r="D605" s="1" t="s">
        <v>1117</v>
      </c>
      <c r="E605" s="1" t="s">
        <v>1122</v>
      </c>
      <c r="F605" s="21" t="s">
        <v>1237</v>
      </c>
      <c r="G605" s="11" t="str">
        <f t="shared" si="15"/>
        <v>F0468-U0878-költségmegosztó 2</v>
      </c>
      <c r="H605" s="11" t="str">
        <f>INDEX('Polg.m.hiv. E0022 ktgo ISTA'!$A$3:$P$155,MATCH('költségosztó értékek'!$G605,'Polg.m.hiv. E0022 ktgo ISTA'!$N$3:$N$155,0),5)</f>
        <v>012576142</v>
      </c>
      <c r="I605" s="6"/>
      <c r="J605" s="6"/>
      <c r="K605" s="6"/>
      <c r="L605" s="6"/>
      <c r="M605" s="6"/>
      <c r="N605" s="6"/>
      <c r="O605" s="6"/>
      <c r="P605" s="6"/>
      <c r="Q605" s="11">
        <f>INDEX('Polg.m.hiv. E0022 ktgo ISTA'!$A$3:$P$155,MATCH('költségosztó értékek'!$G605,'Polg.m.hiv. E0022 ktgo ISTA'!$N$3:$N$155,0),8)</f>
        <v>32</v>
      </c>
      <c r="R605" s="6"/>
      <c r="S605" s="6"/>
      <c r="T605" s="6"/>
    </row>
    <row r="606" spans="1:20" ht="15" x14ac:dyDescent="0.25">
      <c r="A606" s="1" t="s">
        <v>933</v>
      </c>
      <c r="B606" s="1" t="s">
        <v>934</v>
      </c>
      <c r="C606" s="1" t="str">
        <f t="shared" si="14"/>
        <v>F0468-U0878</v>
      </c>
      <c r="D606" s="1" t="s">
        <v>1117</v>
      </c>
      <c r="E606" s="1" t="s">
        <v>1122</v>
      </c>
      <c r="F606" s="21" t="s">
        <v>1238</v>
      </c>
      <c r="G606" s="11" t="str">
        <f t="shared" si="15"/>
        <v>F0468-U0878-költségmegosztó 3</v>
      </c>
      <c r="H606" s="11" t="str">
        <f>INDEX('Polg.m.hiv. E0022 ktgo ISTA'!$A$3:$P$155,MATCH('költségosztó értékek'!$G606,'Polg.m.hiv. E0022 ktgo ISTA'!$N$3:$N$155,0),5)</f>
        <v>012576401</v>
      </c>
      <c r="I606" s="6"/>
      <c r="J606" s="6"/>
      <c r="K606" s="6"/>
      <c r="L606" s="6"/>
      <c r="M606" s="6"/>
      <c r="N606" s="6"/>
      <c r="O606" s="6"/>
      <c r="P606" s="6"/>
      <c r="Q606" s="11">
        <f>INDEX('Polg.m.hiv. E0022 ktgo ISTA'!$A$3:$P$155,MATCH('költségosztó értékek'!$G606,'Polg.m.hiv. E0022 ktgo ISTA'!$N$3:$N$155,0),8)</f>
        <v>0</v>
      </c>
      <c r="R606" s="6"/>
      <c r="S606" s="6"/>
      <c r="T606" s="6"/>
    </row>
    <row r="607" spans="1:20" ht="15" x14ac:dyDescent="0.25">
      <c r="A607" s="1" t="s">
        <v>935</v>
      </c>
      <c r="B607" s="1" t="s">
        <v>936</v>
      </c>
      <c r="C607" s="1" t="str">
        <f t="shared" si="14"/>
        <v>F0469-U0923</v>
      </c>
      <c r="D607" s="1" t="s">
        <v>1117</v>
      </c>
      <c r="E607" s="1" t="s">
        <v>1122</v>
      </c>
      <c r="F607" s="21" t="s">
        <v>1236</v>
      </c>
      <c r="G607" s="11" t="str">
        <f t="shared" si="15"/>
        <v>F0469-U0923-költségmegosztó 1</v>
      </c>
      <c r="H607" s="11" t="str">
        <f>INDEX('Polg.m.hiv. E0022 ktgo ISTA'!$A$3:$P$155,MATCH('költségosztó értékek'!$G607,'Polg.m.hiv. E0022 ktgo ISTA'!$N$3:$N$155,0),5)</f>
        <v>012576135</v>
      </c>
      <c r="I607" s="6"/>
      <c r="J607" s="6"/>
      <c r="K607" s="6"/>
      <c r="L607" s="6"/>
      <c r="M607" s="6"/>
      <c r="N607" s="6"/>
      <c r="O607" s="6"/>
      <c r="P607" s="6"/>
      <c r="Q607" s="11">
        <f>INDEX('Polg.m.hiv. E0022 ktgo ISTA'!$A$3:$P$155,MATCH('költségosztó értékek'!$G607,'Polg.m.hiv. E0022 ktgo ISTA'!$N$3:$N$155,0),8)</f>
        <v>0</v>
      </c>
      <c r="R607" s="6"/>
      <c r="S607" s="6"/>
      <c r="T607" s="6"/>
    </row>
    <row r="608" spans="1:20" ht="15" x14ac:dyDescent="0.25">
      <c r="A608" s="1" t="s">
        <v>935</v>
      </c>
      <c r="B608" s="1" t="s">
        <v>936</v>
      </c>
      <c r="C608" s="1" t="str">
        <f t="shared" si="14"/>
        <v>F0469-U0923</v>
      </c>
      <c r="D608" s="1" t="s">
        <v>1117</v>
      </c>
      <c r="E608" s="1" t="s">
        <v>1122</v>
      </c>
      <c r="F608" s="21" t="s">
        <v>1237</v>
      </c>
      <c r="G608" s="11" t="str">
        <f t="shared" si="15"/>
        <v>F0469-U0923-költségmegosztó 2</v>
      </c>
      <c r="H608" s="11" t="str">
        <f>INDEX('Polg.m.hiv. E0022 ktgo ISTA'!$A$3:$P$155,MATCH('költségosztó értékek'!$G608,'Polg.m.hiv. E0022 ktgo ISTA'!$N$3:$N$155,0),5)</f>
        <v>012576104</v>
      </c>
      <c r="I608" s="6"/>
      <c r="J608" s="6"/>
      <c r="K608" s="6"/>
      <c r="L608" s="6"/>
      <c r="M608" s="6"/>
      <c r="N608" s="6"/>
      <c r="O608" s="6"/>
      <c r="P608" s="6"/>
      <c r="Q608" s="11">
        <f>INDEX('Polg.m.hiv. E0022 ktgo ISTA'!$A$3:$P$155,MATCH('költségosztó értékek'!$G608,'Polg.m.hiv. E0022 ktgo ISTA'!$N$3:$N$155,0),8)</f>
        <v>0</v>
      </c>
      <c r="R608" s="6"/>
      <c r="S608" s="6"/>
      <c r="T608" s="6"/>
    </row>
    <row r="609" spans="1:20" ht="15" x14ac:dyDescent="0.25">
      <c r="A609" s="1" t="s">
        <v>935</v>
      </c>
      <c r="B609" s="1" t="s">
        <v>936</v>
      </c>
      <c r="C609" s="1" t="str">
        <f t="shared" si="14"/>
        <v>F0469-U0923</v>
      </c>
      <c r="D609" s="1" t="s">
        <v>1117</v>
      </c>
      <c r="E609" s="1" t="s">
        <v>1122</v>
      </c>
      <c r="F609" s="21" t="s">
        <v>1238</v>
      </c>
      <c r="G609" s="11" t="str">
        <f t="shared" si="15"/>
        <v>F0469-U0923-költségmegosztó 3</v>
      </c>
      <c r="H609" s="11" t="str">
        <f>INDEX('Polg.m.hiv. E0022 ktgo ISTA'!$A$3:$P$155,MATCH('költségosztó értékek'!$G609,'Polg.m.hiv. E0022 ktgo ISTA'!$N$3:$N$155,0),5)</f>
        <v>012576197</v>
      </c>
      <c r="I609" s="6"/>
      <c r="J609" s="6"/>
      <c r="K609" s="6"/>
      <c r="L609" s="6"/>
      <c r="M609" s="6"/>
      <c r="N609" s="6"/>
      <c r="O609" s="6"/>
      <c r="P609" s="6"/>
      <c r="Q609" s="11">
        <f>INDEX('Polg.m.hiv. E0022 ktgo ISTA'!$A$3:$P$155,MATCH('költségosztó értékek'!$G609,'Polg.m.hiv. E0022 ktgo ISTA'!$N$3:$N$155,0),8)</f>
        <v>22</v>
      </c>
      <c r="R609" s="6"/>
      <c r="S609" s="6"/>
      <c r="T609" s="6"/>
    </row>
    <row r="610" spans="1:20" ht="15" x14ac:dyDescent="0.25">
      <c r="A610" s="1" t="s">
        <v>935</v>
      </c>
      <c r="B610" s="1" t="s">
        <v>936</v>
      </c>
      <c r="C610" s="1" t="str">
        <f t="shared" si="14"/>
        <v>F0469-U0923</v>
      </c>
      <c r="D610" s="1" t="s">
        <v>1117</v>
      </c>
      <c r="E610" s="1" t="s">
        <v>1122</v>
      </c>
      <c r="F610" s="21" t="s">
        <v>1239</v>
      </c>
      <c r="G610" s="11" t="str">
        <f t="shared" si="15"/>
        <v>F0469-U0923-költségmegosztó 4</v>
      </c>
      <c r="H610" s="11" t="str">
        <f>INDEX('Polg.m.hiv. E0022 ktgo ISTA'!$A$3:$P$155,MATCH('költségosztó értékek'!$G610,'Polg.m.hiv. E0022 ktgo ISTA'!$N$3:$N$155,0),5)</f>
        <v>012576203</v>
      </c>
      <c r="I610" s="6"/>
      <c r="J610" s="6"/>
      <c r="K610" s="6"/>
      <c r="L610" s="6"/>
      <c r="M610" s="6"/>
      <c r="N610" s="6"/>
      <c r="O610" s="6"/>
      <c r="P610" s="6"/>
      <c r="Q610" s="11">
        <f>INDEX('Polg.m.hiv. E0022 ktgo ISTA'!$A$3:$P$155,MATCH('költségosztó értékek'!$G610,'Polg.m.hiv. E0022 ktgo ISTA'!$N$3:$N$155,0),8)</f>
        <v>239</v>
      </c>
      <c r="R610" s="6"/>
      <c r="S610" s="6"/>
      <c r="T610" s="6"/>
    </row>
    <row r="611" spans="1:20" ht="15" x14ac:dyDescent="0.25">
      <c r="A611" s="1" t="s">
        <v>935</v>
      </c>
      <c r="B611" s="1" t="s">
        <v>936</v>
      </c>
      <c r="C611" s="1" t="str">
        <f t="shared" ref="C611:C686" si="23">CONCATENATE(A611,"-",B611)</f>
        <v>F0469-U0923</v>
      </c>
      <c r="D611" s="1" t="s">
        <v>1117</v>
      </c>
      <c r="E611" s="1" t="s">
        <v>1122</v>
      </c>
      <c r="F611" s="21" t="s">
        <v>1240</v>
      </c>
      <c r="G611" s="11" t="str">
        <f t="shared" ref="G611:G686" si="24">CONCATENATE(C611,"-",F611)</f>
        <v>F0469-U0923-költségmegosztó 5</v>
      </c>
      <c r="H611" s="11" t="str">
        <f>INDEX('Polg.m.hiv. E0022 ktgo ISTA'!$A$3:$P$155,MATCH('költségosztó értékek'!$G611,'Polg.m.hiv. E0022 ktgo ISTA'!$N$3:$N$155,0),5)</f>
        <v>012576166</v>
      </c>
      <c r="I611" s="6"/>
      <c r="J611" s="6"/>
      <c r="K611" s="6"/>
      <c r="L611" s="6"/>
      <c r="M611" s="6"/>
      <c r="N611" s="6"/>
      <c r="O611" s="6"/>
      <c r="P611" s="6"/>
      <c r="Q611" s="11">
        <f>INDEX('Polg.m.hiv. E0022 ktgo ISTA'!$A$3:$P$155,MATCH('költségosztó értékek'!$G611,'Polg.m.hiv. E0022 ktgo ISTA'!$N$3:$N$155,0),8)</f>
        <v>1</v>
      </c>
      <c r="R611" s="6"/>
      <c r="S611" s="6"/>
      <c r="T611" s="6"/>
    </row>
    <row r="612" spans="1:20" ht="15" x14ac:dyDescent="0.25">
      <c r="A612" s="1" t="s">
        <v>935</v>
      </c>
      <c r="B612" s="1" t="s">
        <v>936</v>
      </c>
      <c r="C612" s="1" t="str">
        <f t="shared" ref="C612:C615" si="25">CONCATENATE(A612,"-",B612)</f>
        <v>F0469-U0923</v>
      </c>
      <c r="D612" s="1" t="s">
        <v>1117</v>
      </c>
      <c r="E612" s="1" t="s">
        <v>1122</v>
      </c>
      <c r="F612" s="21" t="s">
        <v>1450</v>
      </c>
      <c r="G612" s="11" t="str">
        <f t="shared" ref="G612:G615" si="26">CONCATENATE(C612,"-",F612)</f>
        <v>F0469-U0923-költségmegosztó 6</v>
      </c>
      <c r="H612" s="11" t="str">
        <f>INDEX('Polg.m.hiv. E0022 ktgo ISTA'!$A$3:$P$155,MATCH('költségosztó értékek'!$G612,'Polg.m.hiv. E0022 ktgo ISTA'!$N$3:$N$155,0),5)</f>
        <v>012576159</v>
      </c>
      <c r="I612" s="6"/>
      <c r="J612" s="6"/>
      <c r="K612" s="6"/>
      <c r="L612" s="6"/>
      <c r="M612" s="6"/>
      <c r="N612" s="6"/>
      <c r="O612" s="6"/>
      <c r="P612" s="6"/>
      <c r="Q612" s="11">
        <f>INDEX('Polg.m.hiv. E0022 ktgo ISTA'!$A$3:$P$155,MATCH('költségosztó értékek'!$G612,'Polg.m.hiv. E0022 ktgo ISTA'!$N$3:$N$155,0),8)</f>
        <v>2</v>
      </c>
      <c r="R612" s="6"/>
      <c r="S612" s="6"/>
      <c r="T612" s="6"/>
    </row>
    <row r="613" spans="1:20" ht="15" x14ac:dyDescent="0.25">
      <c r="A613" s="1" t="s">
        <v>935</v>
      </c>
      <c r="B613" s="1" t="s">
        <v>936</v>
      </c>
      <c r="C613" s="1" t="str">
        <f t="shared" si="25"/>
        <v>F0469-U0923</v>
      </c>
      <c r="D613" s="1" t="s">
        <v>1117</v>
      </c>
      <c r="E613" s="1" t="s">
        <v>1122</v>
      </c>
      <c r="F613" s="21" t="s">
        <v>1451</v>
      </c>
      <c r="G613" s="11" t="str">
        <f t="shared" si="26"/>
        <v>F0469-U0923-költségmegosztó 7</v>
      </c>
      <c r="H613" s="11" t="str">
        <f>INDEX('Polg.m.hiv. E0022 ktgo ISTA'!$A$3:$P$155,MATCH('költségosztó értékek'!$G613,'Polg.m.hiv. E0022 ktgo ISTA'!$N$3:$N$155,0),5)</f>
        <v>012576180</v>
      </c>
      <c r="I613" s="6"/>
      <c r="J613" s="6"/>
      <c r="K613" s="6"/>
      <c r="L613" s="6"/>
      <c r="M613" s="6"/>
      <c r="N613" s="6"/>
      <c r="O613" s="6"/>
      <c r="P613" s="6"/>
      <c r="Q613" s="11">
        <f>INDEX('Polg.m.hiv. E0022 ktgo ISTA'!$A$3:$P$155,MATCH('költségosztó értékek'!$G613,'Polg.m.hiv. E0022 ktgo ISTA'!$N$3:$N$155,0),8)</f>
        <v>317</v>
      </c>
      <c r="R613" s="6"/>
      <c r="S613" s="6"/>
      <c r="T613" s="6"/>
    </row>
    <row r="614" spans="1:20" ht="15" x14ac:dyDescent="0.25">
      <c r="A614" s="1" t="s">
        <v>935</v>
      </c>
      <c r="B614" s="1" t="s">
        <v>936</v>
      </c>
      <c r="C614" s="1" t="str">
        <f t="shared" si="25"/>
        <v>F0469-U0923</v>
      </c>
      <c r="D614" s="1" t="s">
        <v>1117</v>
      </c>
      <c r="E614" s="1" t="s">
        <v>1122</v>
      </c>
      <c r="F614" s="21" t="s">
        <v>1657</v>
      </c>
      <c r="G614" s="11" t="str">
        <f t="shared" si="26"/>
        <v>F0469-U0923-költségmegosztó 8</v>
      </c>
      <c r="H614" s="11" t="str">
        <f>INDEX('Polg.m.hiv. E0022 ktgo ISTA'!$A$3:$P$155,MATCH('költségosztó értékek'!$G614,'Polg.m.hiv. E0022 ktgo ISTA'!$N$3:$N$155,0),5)</f>
        <v>012576227</v>
      </c>
      <c r="I614" s="6"/>
      <c r="J614" s="6"/>
      <c r="K614" s="6"/>
      <c r="L614" s="6"/>
      <c r="M614" s="6"/>
      <c r="N614" s="6"/>
      <c r="O614" s="6"/>
      <c r="P614" s="6"/>
      <c r="Q614" s="11">
        <f>INDEX('Polg.m.hiv. E0022 ktgo ISTA'!$A$3:$P$155,MATCH('költségosztó értékek'!$G614,'Polg.m.hiv. E0022 ktgo ISTA'!$N$3:$N$155,0),8)</f>
        <v>0</v>
      </c>
      <c r="R614" s="6"/>
      <c r="S614" s="6"/>
      <c r="T614" s="6"/>
    </row>
    <row r="615" spans="1:20" ht="15" x14ac:dyDescent="0.25">
      <c r="A615" s="1" t="s">
        <v>935</v>
      </c>
      <c r="B615" s="1" t="s">
        <v>936</v>
      </c>
      <c r="C615" s="1" t="str">
        <f t="shared" si="25"/>
        <v>F0469-U0923</v>
      </c>
      <c r="D615" s="1" t="s">
        <v>1117</v>
      </c>
      <c r="E615" s="1" t="s">
        <v>1122</v>
      </c>
      <c r="F615" s="21" t="s">
        <v>1658</v>
      </c>
      <c r="G615" s="11" t="str">
        <f t="shared" si="26"/>
        <v>F0469-U0923-költségmegosztó 9</v>
      </c>
      <c r="H615" s="11" t="str">
        <f>INDEX('Polg.m.hiv. E0022 ktgo ISTA'!$A$3:$P$155,MATCH('költségosztó értékek'!$G615,'Polg.m.hiv. E0022 ktgo ISTA'!$N$3:$N$155,0),5)</f>
        <v>012576173</v>
      </c>
      <c r="I615" s="6"/>
      <c r="J615" s="6"/>
      <c r="K615" s="6"/>
      <c r="L615" s="6"/>
      <c r="M615" s="6"/>
      <c r="N615" s="6"/>
      <c r="O615" s="6"/>
      <c r="P615" s="6"/>
      <c r="Q615" s="11">
        <f>INDEX('Polg.m.hiv. E0022 ktgo ISTA'!$A$3:$P$155,MATCH('költségosztó értékek'!$G615,'Polg.m.hiv. E0022 ktgo ISTA'!$N$3:$N$155,0),8)</f>
        <v>0</v>
      </c>
      <c r="R615" s="6"/>
      <c r="S615" s="6"/>
      <c r="T615" s="6"/>
    </row>
    <row r="616" spans="1:20" ht="15" x14ac:dyDescent="0.25">
      <c r="A616" s="1" t="s">
        <v>937</v>
      </c>
      <c r="B616" s="1" t="s">
        <v>938</v>
      </c>
      <c r="C616" s="1" t="str">
        <f t="shared" si="23"/>
        <v>F0470-U0470</v>
      </c>
      <c r="D616" s="1" t="s">
        <v>1117</v>
      </c>
      <c r="E616" s="1" t="s">
        <v>1122</v>
      </c>
      <c r="F616" s="21" t="s">
        <v>1236</v>
      </c>
      <c r="G616" s="11" t="str">
        <f t="shared" si="24"/>
        <v>F0470-U0470-költségmegosztó 1</v>
      </c>
      <c r="H616" s="11" t="str">
        <f>INDEX('Polg.m.hiv. E0022 ktgo ISTA'!$A$3:$P$155,MATCH('költségosztó értékek'!$G616,'Polg.m.hiv. E0022 ktgo ISTA'!$N$3:$N$155,0),5)</f>
        <v>012576333</v>
      </c>
      <c r="I616" s="6"/>
      <c r="J616" s="6"/>
      <c r="K616" s="6"/>
      <c r="L616" s="6"/>
      <c r="M616" s="6"/>
      <c r="N616" s="6"/>
      <c r="O616" s="6"/>
      <c r="P616" s="6"/>
      <c r="Q616" s="11">
        <f>INDEX('Polg.m.hiv. E0022 ktgo ISTA'!$A$3:$P$155,MATCH('költségosztó értékek'!$G616,'Polg.m.hiv. E0022 ktgo ISTA'!$N$3:$N$155,0),8)</f>
        <v>769</v>
      </c>
      <c r="R616" s="6"/>
      <c r="S616" s="6"/>
      <c r="T616" s="6"/>
    </row>
    <row r="617" spans="1:20" ht="15" x14ac:dyDescent="0.25">
      <c r="A617" s="1" t="s">
        <v>937</v>
      </c>
      <c r="B617" s="1" t="s">
        <v>938</v>
      </c>
      <c r="C617" s="1" t="str">
        <f t="shared" si="23"/>
        <v>F0470-U0470</v>
      </c>
      <c r="D617" s="1" t="s">
        <v>1117</v>
      </c>
      <c r="E617" s="1" t="s">
        <v>1122</v>
      </c>
      <c r="F617" s="21" t="s">
        <v>1237</v>
      </c>
      <c r="G617" s="11" t="str">
        <f t="shared" si="24"/>
        <v>F0470-U0470-költségmegosztó 2</v>
      </c>
      <c r="H617" s="11" t="str">
        <f>INDEX('Polg.m.hiv. E0022 ktgo ISTA'!$A$3:$P$155,MATCH('költségosztó értékek'!$G617,'Polg.m.hiv. E0022 ktgo ISTA'!$N$3:$N$155,0),5)</f>
        <v>012576357</v>
      </c>
      <c r="I617" s="6"/>
      <c r="J617" s="6"/>
      <c r="K617" s="6"/>
      <c r="L617" s="6"/>
      <c r="M617" s="6"/>
      <c r="N617" s="6"/>
      <c r="O617" s="6"/>
      <c r="P617" s="6"/>
      <c r="Q617" s="11">
        <f>INDEX('Polg.m.hiv. E0022 ktgo ISTA'!$A$3:$P$155,MATCH('költségosztó értékek'!$G617,'Polg.m.hiv. E0022 ktgo ISTA'!$N$3:$N$155,0),8)</f>
        <v>886</v>
      </c>
      <c r="R617" s="6"/>
      <c r="S617" s="6"/>
      <c r="T617" s="6"/>
    </row>
    <row r="618" spans="1:20" ht="15" x14ac:dyDescent="0.25">
      <c r="A618" s="1" t="s">
        <v>937</v>
      </c>
      <c r="B618" s="1" t="s">
        <v>938</v>
      </c>
      <c r="C618" s="1" t="str">
        <f t="shared" si="23"/>
        <v>F0470-U0470</v>
      </c>
      <c r="D618" s="1" t="s">
        <v>1117</v>
      </c>
      <c r="E618" s="1" t="s">
        <v>1122</v>
      </c>
      <c r="F618" s="21" t="s">
        <v>1238</v>
      </c>
      <c r="G618" s="11" t="str">
        <f t="shared" si="24"/>
        <v>F0470-U0470-költségmegosztó 3</v>
      </c>
      <c r="H618" s="11" t="str">
        <f>INDEX('Polg.m.hiv. E0022 ktgo ISTA'!$A$3:$P$155,MATCH('költségosztó értékek'!$G618,'Polg.m.hiv. E0022 ktgo ISTA'!$N$3:$N$155,0),5)</f>
        <v>012576340</v>
      </c>
      <c r="I618" s="6"/>
      <c r="J618" s="6"/>
      <c r="K618" s="6"/>
      <c r="L618" s="6"/>
      <c r="M618" s="6"/>
      <c r="N618" s="6"/>
      <c r="O618" s="6"/>
      <c r="P618" s="6"/>
      <c r="Q618" s="11">
        <f>INDEX('Polg.m.hiv. E0022 ktgo ISTA'!$A$3:$P$155,MATCH('költségosztó értékek'!$G618,'Polg.m.hiv. E0022 ktgo ISTA'!$N$3:$N$155,0),8)</f>
        <v>30</v>
      </c>
      <c r="R618" s="6"/>
      <c r="S618" s="6"/>
      <c r="T618" s="6"/>
    </row>
    <row r="619" spans="1:20" ht="15" x14ac:dyDescent="0.25">
      <c r="A619" s="1" t="s">
        <v>937</v>
      </c>
      <c r="B619" s="1" t="s">
        <v>938</v>
      </c>
      <c r="C619" s="1" t="str">
        <f t="shared" si="23"/>
        <v>F0470-U0470</v>
      </c>
      <c r="D619" s="1" t="s">
        <v>1117</v>
      </c>
      <c r="E619" s="1" t="s">
        <v>1122</v>
      </c>
      <c r="F619" s="21" t="s">
        <v>1239</v>
      </c>
      <c r="G619" s="11" t="str">
        <f t="shared" si="24"/>
        <v>F0470-U0470-költségmegosztó 4</v>
      </c>
      <c r="H619" s="11" t="str">
        <f>INDEX('Polg.m.hiv. E0022 ktgo ISTA'!$A$3:$P$155,MATCH('költségosztó értékek'!$G619,'Polg.m.hiv. E0022 ktgo ISTA'!$N$3:$N$155,0),5)</f>
        <v>012576395</v>
      </c>
      <c r="I619" s="6"/>
      <c r="J619" s="6"/>
      <c r="K619" s="6"/>
      <c r="L619" s="6"/>
      <c r="M619" s="6"/>
      <c r="N619" s="6"/>
      <c r="O619" s="6"/>
      <c r="P619" s="6"/>
      <c r="Q619" s="11">
        <f>INDEX('Polg.m.hiv. E0022 ktgo ISTA'!$A$3:$P$155,MATCH('költségosztó értékek'!$G619,'Polg.m.hiv. E0022 ktgo ISTA'!$N$3:$N$155,0),8)</f>
        <v>683</v>
      </c>
      <c r="R619" s="6"/>
      <c r="S619" s="6"/>
      <c r="T619" s="6"/>
    </row>
    <row r="620" spans="1:20" ht="15" x14ac:dyDescent="0.25">
      <c r="A620" s="1" t="s">
        <v>937</v>
      </c>
      <c r="B620" s="1" t="s">
        <v>938</v>
      </c>
      <c r="C620" s="1" t="str">
        <f t="shared" si="23"/>
        <v>F0470-U0470</v>
      </c>
      <c r="D620" s="1" t="s">
        <v>1117</v>
      </c>
      <c r="E620" s="1" t="s">
        <v>1122</v>
      </c>
      <c r="F620" s="21" t="s">
        <v>1240</v>
      </c>
      <c r="G620" s="11" t="str">
        <f t="shared" si="24"/>
        <v>F0470-U0470-költségmegosztó 5</v>
      </c>
      <c r="H620" s="11" t="str">
        <f>INDEX('Polg.m.hiv. E0022 ktgo ISTA'!$A$3:$P$155,MATCH('költségosztó értékek'!$G620,'Polg.m.hiv. E0022 ktgo ISTA'!$N$3:$N$155,0),5)</f>
        <v>012576388</v>
      </c>
      <c r="I620" s="6"/>
      <c r="J620" s="6"/>
      <c r="K620" s="6"/>
      <c r="L620" s="6"/>
      <c r="M620" s="6"/>
      <c r="N620" s="6"/>
      <c r="O620" s="6"/>
      <c r="P620" s="6"/>
      <c r="Q620" s="11">
        <f>INDEX('Polg.m.hiv. E0022 ktgo ISTA'!$A$3:$P$155,MATCH('költségosztó értékek'!$G620,'Polg.m.hiv. E0022 ktgo ISTA'!$N$3:$N$155,0),8)</f>
        <v>767</v>
      </c>
      <c r="R620" s="6"/>
      <c r="S620" s="6"/>
      <c r="T620" s="6"/>
    </row>
    <row r="621" spans="1:20" ht="15" x14ac:dyDescent="0.25">
      <c r="A621" s="1" t="s">
        <v>937</v>
      </c>
      <c r="B621" s="1" t="s">
        <v>938</v>
      </c>
      <c r="C621" s="1" t="str">
        <f t="shared" ref="C621:C625" si="27">CONCATENATE(A621,"-",B621)</f>
        <v>F0470-U0470</v>
      </c>
      <c r="D621" s="1" t="s">
        <v>1117</v>
      </c>
      <c r="E621" s="1" t="s">
        <v>1122</v>
      </c>
      <c r="F621" s="21" t="s">
        <v>1450</v>
      </c>
      <c r="G621" s="11" t="str">
        <f t="shared" ref="G621:G625" si="28">CONCATENATE(C621,"-",F621)</f>
        <v>F0470-U0470-költségmegosztó 6</v>
      </c>
      <c r="H621" s="11" t="str">
        <f>INDEX('Polg.m.hiv. E0022 ktgo ISTA'!$A$3:$P$155,MATCH('költségosztó értékek'!$G621,'Polg.m.hiv. E0022 ktgo ISTA'!$N$3:$N$155,0),5)</f>
        <v>012576364</v>
      </c>
      <c r="I621" s="6"/>
      <c r="J621" s="6"/>
      <c r="K621" s="6"/>
      <c r="L621" s="6"/>
      <c r="M621" s="6"/>
      <c r="N621" s="6"/>
      <c r="O621" s="6"/>
      <c r="P621" s="6"/>
      <c r="Q621" s="11">
        <f>INDEX('Polg.m.hiv. E0022 ktgo ISTA'!$A$3:$P$155,MATCH('költségosztó értékek'!$G621,'Polg.m.hiv. E0022 ktgo ISTA'!$N$3:$N$155,0),8)</f>
        <v>909</v>
      </c>
      <c r="R621" s="6"/>
      <c r="S621" s="6"/>
      <c r="T621" s="6"/>
    </row>
    <row r="622" spans="1:20" ht="15" x14ac:dyDescent="0.25">
      <c r="A622" s="1" t="s">
        <v>937</v>
      </c>
      <c r="B622" s="1" t="s">
        <v>938</v>
      </c>
      <c r="C622" s="1" t="str">
        <f t="shared" si="27"/>
        <v>F0470-U0470</v>
      </c>
      <c r="D622" s="1" t="s">
        <v>1117</v>
      </c>
      <c r="E622" s="1" t="s">
        <v>1122</v>
      </c>
      <c r="F622" s="21" t="s">
        <v>1451</v>
      </c>
      <c r="G622" s="11" t="str">
        <f t="shared" si="28"/>
        <v>F0470-U0470-költségmegosztó 7</v>
      </c>
      <c r="H622" s="11" t="str">
        <f>INDEX('Polg.m.hiv. E0022 ktgo ISTA'!$A$3:$P$155,MATCH('költségosztó értékek'!$G622,'Polg.m.hiv. E0022 ktgo ISTA'!$N$3:$N$155,0),5)</f>
        <v>012576371</v>
      </c>
      <c r="I622" s="6"/>
      <c r="J622" s="6"/>
      <c r="K622" s="6"/>
      <c r="L622" s="6"/>
      <c r="M622" s="6"/>
      <c r="N622" s="6"/>
      <c r="O622" s="6"/>
      <c r="P622" s="6"/>
      <c r="Q622" s="11">
        <f>INDEX('Polg.m.hiv. E0022 ktgo ISTA'!$A$3:$P$155,MATCH('költségosztó értékek'!$G622,'Polg.m.hiv. E0022 ktgo ISTA'!$N$3:$N$155,0),8)</f>
        <v>1135</v>
      </c>
      <c r="R622" s="6"/>
      <c r="S622" s="6"/>
      <c r="T622" s="6"/>
    </row>
    <row r="623" spans="1:20" ht="15" x14ac:dyDescent="0.25">
      <c r="A623" s="1" t="s">
        <v>937</v>
      </c>
      <c r="B623" s="1" t="s">
        <v>938</v>
      </c>
      <c r="C623" s="1" t="str">
        <f t="shared" si="27"/>
        <v>F0470-U0470</v>
      </c>
      <c r="D623" s="1" t="s">
        <v>1117</v>
      </c>
      <c r="E623" s="1" t="s">
        <v>1122</v>
      </c>
      <c r="F623" s="21" t="s">
        <v>1657</v>
      </c>
      <c r="G623" s="11" t="str">
        <f t="shared" si="28"/>
        <v>F0470-U0470-költségmegosztó 8</v>
      </c>
      <c r="H623" s="11" t="str">
        <f>INDEX('Polg.m.hiv. E0022 ktgo ISTA'!$A$3:$P$155,MATCH('költségosztó értékek'!$G623,'Polg.m.hiv. E0022 ktgo ISTA'!$N$3:$N$155,0),5)</f>
        <v>012577354</v>
      </c>
      <c r="I623" s="6"/>
      <c r="J623" s="6"/>
      <c r="K623" s="6"/>
      <c r="L623" s="6"/>
      <c r="M623" s="6"/>
      <c r="N623" s="6"/>
      <c r="O623" s="6"/>
      <c r="P623" s="6"/>
      <c r="Q623" s="11">
        <f>INDEX('Polg.m.hiv. E0022 ktgo ISTA'!$A$3:$P$155,MATCH('költségosztó értékek'!$G623,'Polg.m.hiv. E0022 ktgo ISTA'!$N$3:$N$155,0),8)</f>
        <v>1004</v>
      </c>
      <c r="R623" s="6"/>
      <c r="S623" s="6"/>
      <c r="T623" s="6"/>
    </row>
    <row r="624" spans="1:20" ht="15" x14ac:dyDescent="0.25">
      <c r="A624" s="1" t="s">
        <v>937</v>
      </c>
      <c r="B624" s="1" t="s">
        <v>938</v>
      </c>
      <c r="C624" s="1" t="str">
        <f t="shared" si="27"/>
        <v>F0470-U0470</v>
      </c>
      <c r="D624" s="1" t="s">
        <v>1117</v>
      </c>
      <c r="E624" s="1" t="s">
        <v>1122</v>
      </c>
      <c r="F624" s="21" t="s">
        <v>1658</v>
      </c>
      <c r="G624" s="11" t="str">
        <f t="shared" si="28"/>
        <v>F0470-U0470-költségmegosztó 9</v>
      </c>
      <c r="H624" s="11" t="str">
        <f>INDEX('Polg.m.hiv. E0022 ktgo ISTA'!$A$3:$P$155,MATCH('költségosztó értékek'!$G624,'Polg.m.hiv. E0022 ktgo ISTA'!$N$3:$N$155,0),5)</f>
        <v>012577378</v>
      </c>
      <c r="I624" s="6"/>
      <c r="J624" s="6"/>
      <c r="K624" s="6"/>
      <c r="L624" s="6"/>
      <c r="M624" s="6"/>
      <c r="N624" s="6"/>
      <c r="O624" s="6"/>
      <c r="P624" s="6"/>
      <c r="Q624" s="11">
        <f>INDEX('Polg.m.hiv. E0022 ktgo ISTA'!$A$3:$P$155,MATCH('költségosztó értékek'!$G624,'Polg.m.hiv. E0022 ktgo ISTA'!$N$3:$N$155,0),8)</f>
        <v>914</v>
      </c>
      <c r="R624" s="6"/>
      <c r="S624" s="6"/>
      <c r="T624" s="6"/>
    </row>
    <row r="625" spans="1:20" ht="15" x14ac:dyDescent="0.25">
      <c r="A625" s="1" t="s">
        <v>937</v>
      </c>
      <c r="B625" s="1" t="s">
        <v>938</v>
      </c>
      <c r="C625" s="1" t="str">
        <f t="shared" si="27"/>
        <v>F0470-U0470</v>
      </c>
      <c r="D625" s="1" t="s">
        <v>1117</v>
      </c>
      <c r="E625" s="1" t="s">
        <v>1122</v>
      </c>
      <c r="F625" s="21" t="s">
        <v>1659</v>
      </c>
      <c r="G625" s="11" t="str">
        <f t="shared" si="28"/>
        <v>F0470-U0470-költségmegosztó 10</v>
      </c>
      <c r="H625" s="11" t="str">
        <f>INDEX('Polg.m.hiv. E0022 ktgo ISTA'!$A$3:$P$155,MATCH('költségosztó értékek'!$G625,'Polg.m.hiv. E0022 ktgo ISTA'!$N$3:$N$155,0),5)</f>
        <v>012578900</v>
      </c>
      <c r="I625" s="6"/>
      <c r="J625" s="6"/>
      <c r="K625" s="6"/>
      <c r="L625" s="6"/>
      <c r="M625" s="6"/>
      <c r="N625" s="6"/>
      <c r="O625" s="6"/>
      <c r="P625" s="6"/>
      <c r="Q625" s="11">
        <f>INDEX('Polg.m.hiv. E0022 ktgo ISTA'!$A$3:$P$155,MATCH('költségosztó értékek'!$G625,'Polg.m.hiv. E0022 ktgo ISTA'!$N$3:$N$155,0),8)</f>
        <v>0</v>
      </c>
      <c r="R625" s="6"/>
      <c r="S625" s="6"/>
      <c r="T625" s="6"/>
    </row>
    <row r="626" spans="1:20" ht="15" x14ac:dyDescent="0.25">
      <c r="A626" s="1" t="s">
        <v>939</v>
      </c>
      <c r="B626" s="64" t="s">
        <v>940</v>
      </c>
      <c r="C626" s="1" t="str">
        <f t="shared" si="23"/>
        <v>F0471-U1073</v>
      </c>
      <c r="D626" s="1" t="s">
        <v>1117</v>
      </c>
      <c r="E626" s="1" t="s">
        <v>1122</v>
      </c>
      <c r="F626" s="21" t="s">
        <v>1236</v>
      </c>
      <c r="G626" s="11" t="str">
        <f t="shared" si="24"/>
        <v>F0471-U1073-költségmegosztó 1</v>
      </c>
      <c r="H626" s="11" t="str">
        <f>INDEX('Polg.m.hiv. E0022 ktgo ISTA'!$A$3:$P$155,MATCH('költségosztó értékek'!$G626,'Polg.m.hiv. E0022 ktgo ISTA'!$N$3:$N$155,0),5)</f>
        <v>012577347</v>
      </c>
      <c r="I626" s="6"/>
      <c r="J626" s="6"/>
      <c r="K626" s="6"/>
      <c r="L626" s="6"/>
      <c r="M626" s="6"/>
      <c r="N626" s="6"/>
      <c r="O626" s="6"/>
      <c r="P626" s="6"/>
      <c r="Q626" s="11">
        <f>INDEX('Polg.m.hiv. E0022 ktgo ISTA'!$A$3:$P$155,MATCH('költségosztó értékek'!$G626,'Polg.m.hiv. E0022 ktgo ISTA'!$N$3:$N$155,0),8)</f>
        <v>0</v>
      </c>
      <c r="R626" s="6"/>
      <c r="S626" s="6"/>
      <c r="T626" s="6"/>
    </row>
    <row r="627" spans="1:20" ht="15" x14ac:dyDescent="0.25">
      <c r="A627" s="1" t="s">
        <v>939</v>
      </c>
      <c r="B627" s="64" t="s">
        <v>940</v>
      </c>
      <c r="C627" s="1" t="str">
        <f t="shared" si="23"/>
        <v>F0471-U1073</v>
      </c>
      <c r="D627" s="1" t="s">
        <v>1117</v>
      </c>
      <c r="E627" s="1" t="s">
        <v>1122</v>
      </c>
      <c r="F627" s="21" t="s">
        <v>1237</v>
      </c>
      <c r="G627" s="11" t="str">
        <f t="shared" si="24"/>
        <v>F0471-U1073-költségmegosztó 2</v>
      </c>
      <c r="H627" s="11" t="str">
        <f>INDEX('Polg.m.hiv. E0022 ktgo ISTA'!$A$3:$P$155,MATCH('költségosztó értékek'!$G627,'Polg.m.hiv. E0022 ktgo ISTA'!$N$3:$N$155,0),5)</f>
        <v>012577309</v>
      </c>
      <c r="I627" s="6"/>
      <c r="J627" s="6"/>
      <c r="K627" s="6"/>
      <c r="L627" s="6"/>
      <c r="M627" s="6"/>
      <c r="N627" s="6"/>
      <c r="O627" s="6"/>
      <c r="P627" s="6"/>
      <c r="Q627" s="11">
        <f>INDEX('Polg.m.hiv. E0022 ktgo ISTA'!$A$3:$P$155,MATCH('költségosztó értékek'!$G627,'Polg.m.hiv. E0022 ktgo ISTA'!$N$3:$N$155,0),8)</f>
        <v>0</v>
      </c>
      <c r="R627" s="6"/>
      <c r="S627" s="6"/>
      <c r="T627" s="6"/>
    </row>
    <row r="628" spans="1:20" ht="15" x14ac:dyDescent="0.25">
      <c r="A628" s="1" t="s">
        <v>939</v>
      </c>
      <c r="B628" s="64" t="s">
        <v>1656</v>
      </c>
      <c r="C628" s="1" t="str">
        <f t="shared" si="23"/>
        <v>F0471-U0037</v>
      </c>
      <c r="D628" s="1" t="s">
        <v>1117</v>
      </c>
      <c r="E628" s="1" t="s">
        <v>1122</v>
      </c>
      <c r="F628" s="21" t="s">
        <v>1238</v>
      </c>
      <c r="G628" s="11" t="str">
        <f t="shared" si="24"/>
        <v>F0471-U0037-költségmegosztó 3</v>
      </c>
      <c r="H628" s="11" t="str">
        <f>INDEX('Polg.m.hiv. E0022 ktgo ISTA'!$A$3:$P$155,MATCH('költségosztó értékek'!$G628,'Polg.m.hiv. E0022 ktgo ISTA'!$N$3:$N$155,0),5)</f>
        <v>012577316</v>
      </c>
      <c r="I628" s="6"/>
      <c r="J628" s="6"/>
      <c r="K628" s="6"/>
      <c r="L628" s="6"/>
      <c r="M628" s="6"/>
      <c r="N628" s="6"/>
      <c r="O628" s="6"/>
      <c r="P628" s="6"/>
      <c r="Q628" s="11">
        <f>INDEX('Polg.m.hiv. E0022 ktgo ISTA'!$A$3:$P$155,MATCH('költségosztó értékek'!$G628,'Polg.m.hiv. E0022 ktgo ISTA'!$N$3:$N$155,0),8)</f>
        <v>0</v>
      </c>
      <c r="R628" s="6"/>
      <c r="S628" s="6"/>
      <c r="T628" s="6"/>
    </row>
    <row r="629" spans="1:20" ht="15" x14ac:dyDescent="0.25">
      <c r="A629" s="1" t="s">
        <v>939</v>
      </c>
      <c r="B629" s="64" t="s">
        <v>1656</v>
      </c>
      <c r="C629" s="1" t="str">
        <f t="shared" si="23"/>
        <v>F0471-U0037</v>
      </c>
      <c r="D629" s="1" t="s">
        <v>1117</v>
      </c>
      <c r="E629" s="1" t="s">
        <v>1122</v>
      </c>
      <c r="F629" s="21" t="s">
        <v>1239</v>
      </c>
      <c r="G629" s="11" t="str">
        <f t="shared" si="24"/>
        <v>F0471-U0037-költségmegosztó 4</v>
      </c>
      <c r="H629" s="11" t="str">
        <f>INDEX('Polg.m.hiv. E0022 ktgo ISTA'!$A$3:$P$155,MATCH('költségosztó értékek'!$G629,'Polg.m.hiv. E0022 ktgo ISTA'!$N$3:$N$155,0),5)</f>
        <v>012577309</v>
      </c>
      <c r="I629" s="6"/>
      <c r="J629" s="6"/>
      <c r="K629" s="6"/>
      <c r="L629" s="6"/>
      <c r="M629" s="6"/>
      <c r="N629" s="6"/>
      <c r="O629" s="6"/>
      <c r="P629" s="6"/>
      <c r="Q629" s="11">
        <f>INDEX('Polg.m.hiv. E0022 ktgo ISTA'!$A$3:$P$155,MATCH('költségosztó értékek'!$G629,'Polg.m.hiv. E0022 ktgo ISTA'!$N$3:$N$155,0),8)</f>
        <v>0</v>
      </c>
      <c r="R629" s="6"/>
      <c r="S629" s="6"/>
      <c r="T629" s="6"/>
    </row>
    <row r="630" spans="1:20" ht="15" x14ac:dyDescent="0.25">
      <c r="A630" s="1" t="s">
        <v>939</v>
      </c>
      <c r="B630" s="64" t="s">
        <v>940</v>
      </c>
      <c r="C630" s="1" t="str">
        <f t="shared" si="23"/>
        <v>F0471-U1073</v>
      </c>
      <c r="D630" s="1" t="s">
        <v>1117</v>
      </c>
      <c r="E630" s="1" t="s">
        <v>1122</v>
      </c>
      <c r="F630" s="21" t="s">
        <v>1240</v>
      </c>
      <c r="G630" s="11" t="str">
        <f t="shared" si="24"/>
        <v>F0471-U1073-költségmegosztó 5</v>
      </c>
      <c r="H630" s="11" t="str">
        <f>INDEX('Polg.m.hiv. E0022 ktgo ISTA'!$A$3:$P$155,MATCH('költségosztó értékek'!$G630,'Polg.m.hiv. E0022 ktgo ISTA'!$N$3:$N$155,0),5)</f>
        <v>012577361</v>
      </c>
      <c r="I630" s="6"/>
      <c r="J630" s="6"/>
      <c r="K630" s="6"/>
      <c r="L630" s="6"/>
      <c r="M630" s="6"/>
      <c r="N630" s="6"/>
      <c r="O630" s="6"/>
      <c r="P630" s="6"/>
      <c r="Q630" s="11">
        <f>INDEX('Polg.m.hiv. E0022 ktgo ISTA'!$A$3:$P$155,MATCH('költségosztó értékek'!$G630,'Polg.m.hiv. E0022 ktgo ISTA'!$N$3:$N$155,0),8)</f>
        <v>0</v>
      </c>
      <c r="R630" s="6"/>
      <c r="S630" s="6"/>
      <c r="T630" s="6"/>
    </row>
    <row r="631" spans="1:20" ht="15" x14ac:dyDescent="0.25">
      <c r="A631" s="1" t="s">
        <v>939</v>
      </c>
      <c r="B631" s="64" t="s">
        <v>1656</v>
      </c>
      <c r="C631" s="1" t="str">
        <f t="shared" ref="C631:C633" si="29">CONCATENATE(A631,"-",B631)</f>
        <v>F0471-U0037</v>
      </c>
      <c r="D631" s="1" t="s">
        <v>1113</v>
      </c>
      <c r="E631" s="1" t="s">
        <v>1122</v>
      </c>
      <c r="F631" s="21" t="s">
        <v>1450</v>
      </c>
      <c r="G631" s="11" t="str">
        <f t="shared" ref="G631:G633" si="30">CONCATENATE(C631,"-",F631)</f>
        <v>F0471-U0037-költségmegosztó 6</v>
      </c>
      <c r="H631" s="11" t="str">
        <f>INDEX('Polg.m.hiv. E0022 ktgo ISTA'!$A$3:$P$155,MATCH('költségosztó értékek'!$G631,'Polg.m.hiv. E0022 ktgo ISTA'!$N$3:$N$155,0),5)</f>
        <v>012577347</v>
      </c>
      <c r="I631" s="6"/>
      <c r="J631" s="6"/>
      <c r="K631" s="6"/>
      <c r="L631" s="6"/>
      <c r="M631" s="6"/>
      <c r="N631" s="6"/>
      <c r="O631" s="6"/>
      <c r="P631" s="6"/>
      <c r="Q631" s="11">
        <f>INDEX('Polg.m.hiv. E0022 ktgo ISTA'!$A$3:$P$155,MATCH('költségosztó értékek'!$G631,'Polg.m.hiv. E0022 ktgo ISTA'!$N$3:$N$155,0),8)</f>
        <v>0</v>
      </c>
      <c r="R631" s="6"/>
      <c r="S631" s="6"/>
      <c r="T631" s="6"/>
    </row>
    <row r="632" spans="1:20" ht="15" x14ac:dyDescent="0.25">
      <c r="A632" s="1" t="s">
        <v>939</v>
      </c>
      <c r="B632" s="64" t="s">
        <v>1656</v>
      </c>
      <c r="C632" s="1" t="str">
        <f t="shared" si="29"/>
        <v>F0471-U0037</v>
      </c>
      <c r="D632" s="1" t="s">
        <v>1681</v>
      </c>
      <c r="E632" s="1" t="s">
        <v>1122</v>
      </c>
      <c r="F632" s="21" t="s">
        <v>1451</v>
      </c>
      <c r="G632" s="11" t="str">
        <f t="shared" si="30"/>
        <v>F0471-U0037-költségmegosztó 7</v>
      </c>
      <c r="H632" s="11" t="str">
        <f>INDEX('Polg.m.hiv. E0022 ktgo ISTA'!$A$3:$P$155,MATCH('költségosztó értékek'!$G632,'Polg.m.hiv. E0022 ktgo ISTA'!$N$3:$N$155,0),5)</f>
        <v>012577361</v>
      </c>
      <c r="I632" s="6"/>
      <c r="J632" s="6"/>
      <c r="K632" s="6"/>
      <c r="L632" s="6"/>
      <c r="M632" s="6"/>
      <c r="N632" s="6"/>
      <c r="O632" s="6"/>
      <c r="P632" s="6"/>
      <c r="Q632" s="11">
        <f>INDEX('Polg.m.hiv. E0022 ktgo ISTA'!$A$3:$P$155,MATCH('költségosztó értékek'!$G632,'Polg.m.hiv. E0022 ktgo ISTA'!$N$3:$N$155,0),8)</f>
        <v>0</v>
      </c>
      <c r="R632" s="6"/>
      <c r="S632" s="6"/>
      <c r="T632" s="6"/>
    </row>
    <row r="633" spans="1:20" ht="15" x14ac:dyDescent="0.25">
      <c r="A633" s="1" t="s">
        <v>939</v>
      </c>
      <c r="B633" s="64" t="s">
        <v>940</v>
      </c>
      <c r="C633" s="1" t="str">
        <f t="shared" si="29"/>
        <v>F0471-U1073</v>
      </c>
      <c r="D633" s="1" t="s">
        <v>1206</v>
      </c>
      <c r="E633" s="1" t="s">
        <v>1122</v>
      </c>
      <c r="F633" s="21" t="s">
        <v>1657</v>
      </c>
      <c r="G633" s="11" t="str">
        <f t="shared" si="30"/>
        <v>F0471-U1073-költségmegosztó 8</v>
      </c>
      <c r="H633" s="11" t="str">
        <f>INDEX('Polg.m.hiv. E0022 ktgo ISTA'!$A$3:$P$155,MATCH('költségosztó értékek'!$G633,'Polg.m.hiv. E0022 ktgo ISTA'!$N$3:$N$155,0),5)</f>
        <v>012577316</v>
      </c>
      <c r="I633" s="6"/>
      <c r="J633" s="6"/>
      <c r="K633" s="6"/>
      <c r="L633" s="6"/>
      <c r="M633" s="6"/>
      <c r="N633" s="6"/>
      <c r="O633" s="6"/>
      <c r="P633" s="6"/>
      <c r="Q633" s="11">
        <f>INDEX('Polg.m.hiv. E0022 ktgo ISTA'!$A$3:$P$155,MATCH('költségosztó értékek'!$G633,'Polg.m.hiv. E0022 ktgo ISTA'!$N$3:$N$155,0),8)</f>
        <v>0</v>
      </c>
      <c r="R633" s="6"/>
      <c r="S633" s="6"/>
      <c r="T633" s="6"/>
    </row>
    <row r="634" spans="1:20" ht="15" x14ac:dyDescent="0.25">
      <c r="A634" s="1" t="s">
        <v>470</v>
      </c>
      <c r="B634" s="1" t="s">
        <v>471</v>
      </c>
      <c r="C634" s="1" t="str">
        <f t="shared" si="23"/>
        <v>F0482-U0779</v>
      </c>
      <c r="D634" s="1" t="s">
        <v>1088</v>
      </c>
      <c r="E634" s="1" t="s">
        <v>1124</v>
      </c>
      <c r="F634" s="11" t="s">
        <v>1711</v>
      </c>
      <c r="G634" s="11" t="str">
        <f t="shared" si="24"/>
        <v>F0482-U0779-hőmennyiségmérő 1</v>
      </c>
      <c r="H634" s="6" t="s">
        <v>1185</v>
      </c>
      <c r="I634" s="6">
        <v>17.718</v>
      </c>
      <c r="J634" s="6">
        <v>17.718</v>
      </c>
      <c r="K634" s="6">
        <v>17.718</v>
      </c>
      <c r="L634" s="6">
        <v>17.718</v>
      </c>
      <c r="M634" s="6">
        <v>17.718</v>
      </c>
      <c r="N634" s="6">
        <v>17.718</v>
      </c>
      <c r="O634" s="6">
        <v>17.718</v>
      </c>
      <c r="P634" s="6">
        <v>0</v>
      </c>
      <c r="Q634" s="11">
        <v>17.718</v>
      </c>
      <c r="R634" s="6"/>
      <c r="S634" s="6"/>
      <c r="T634" s="6"/>
    </row>
    <row r="635" spans="1:20" ht="15" x14ac:dyDescent="0.25">
      <c r="A635" s="1" t="s">
        <v>468</v>
      </c>
      <c r="B635" s="1" t="s">
        <v>469</v>
      </c>
      <c r="C635" s="1" t="str">
        <f t="shared" si="23"/>
        <v>F0223-U0223</v>
      </c>
      <c r="D635" s="1" t="s">
        <v>1088</v>
      </c>
      <c r="E635" s="1" t="s">
        <v>1124</v>
      </c>
      <c r="F635" s="11" t="s">
        <v>1711</v>
      </c>
      <c r="G635" s="11" t="str">
        <f t="shared" si="24"/>
        <v>F0223-U0223-hőmennyiségmérő 1</v>
      </c>
      <c r="H635" s="6" t="e">
        <v>#N/A</v>
      </c>
      <c r="I635" s="6"/>
      <c r="J635" s="6"/>
      <c r="K635" s="6"/>
      <c r="L635" s="6"/>
      <c r="M635" s="6"/>
      <c r="N635" s="6"/>
      <c r="O635" s="6"/>
      <c r="P635" s="6"/>
      <c r="Q635" s="11"/>
      <c r="R635" s="6"/>
      <c r="S635" s="6"/>
      <c r="T635" s="6"/>
    </row>
    <row r="636" spans="1:20" ht="15" x14ac:dyDescent="0.25">
      <c r="A636" s="1" t="s">
        <v>452</v>
      </c>
      <c r="B636" s="1" t="s">
        <v>453</v>
      </c>
      <c r="C636" s="1" t="str">
        <f t="shared" si="23"/>
        <v>F00055-U0979</v>
      </c>
      <c r="D636" s="1" t="s">
        <v>1088</v>
      </c>
      <c r="E636" s="1" t="s">
        <v>1124</v>
      </c>
      <c r="F636" s="11" t="s">
        <v>1711</v>
      </c>
      <c r="G636" s="11" t="str">
        <f t="shared" si="24"/>
        <v>F00055-U0979-hőmennyiségmérő 1</v>
      </c>
      <c r="H636" s="6" t="s">
        <v>1178</v>
      </c>
      <c r="I636" s="6">
        <v>5.1879999999999997</v>
      </c>
      <c r="J636" s="6">
        <v>5.1879999999999997</v>
      </c>
      <c r="K636" s="6">
        <v>5.1879999999999997</v>
      </c>
      <c r="L636" s="6">
        <v>5.1879999999999997</v>
      </c>
      <c r="M636" s="6">
        <v>5.1879999999999997</v>
      </c>
      <c r="N636" s="6">
        <v>5.1879999999999997</v>
      </c>
      <c r="O636" s="6">
        <v>5.1879999999999997</v>
      </c>
      <c r="P636" s="6">
        <v>0</v>
      </c>
      <c r="Q636" s="11">
        <v>5.1879999999999997</v>
      </c>
      <c r="R636" s="6"/>
      <c r="S636" s="6"/>
      <c r="T636" s="6"/>
    </row>
    <row r="637" spans="1:20" ht="15" x14ac:dyDescent="0.25">
      <c r="A637" s="1" t="s">
        <v>454</v>
      </c>
      <c r="B637" s="1" t="s">
        <v>455</v>
      </c>
      <c r="C637" s="1" t="str">
        <f t="shared" si="23"/>
        <v>F00056-U1072</v>
      </c>
      <c r="D637" s="1" t="s">
        <v>1088</v>
      </c>
      <c r="E637" s="1" t="s">
        <v>1124</v>
      </c>
      <c r="F637" s="11" t="s">
        <v>1711</v>
      </c>
      <c r="G637" s="11" t="str">
        <f t="shared" si="24"/>
        <v>F00056-U1072-hőmennyiségmérő 1</v>
      </c>
      <c r="H637" s="6" t="s">
        <v>1179</v>
      </c>
      <c r="I637" s="6">
        <v>21.364000000000001</v>
      </c>
      <c r="J637" s="6">
        <v>22.812000000000001</v>
      </c>
      <c r="K637" s="6">
        <v>22.931000000000001</v>
      </c>
      <c r="L637" s="6">
        <v>22.931000000000001</v>
      </c>
      <c r="M637" s="6">
        <v>22.931000000000001</v>
      </c>
      <c r="N637" s="6">
        <v>22.931000000000001</v>
      </c>
      <c r="O637" s="6">
        <v>22.931000000000001</v>
      </c>
      <c r="P637" s="6">
        <v>0</v>
      </c>
      <c r="Q637" s="11">
        <v>22.931000000000001</v>
      </c>
      <c r="R637" s="6"/>
      <c r="S637" s="6"/>
      <c r="T637" s="6"/>
    </row>
    <row r="638" spans="1:20" ht="15" x14ac:dyDescent="0.25">
      <c r="A638" s="1" t="s">
        <v>456</v>
      </c>
      <c r="B638" s="1" t="s">
        <v>457</v>
      </c>
      <c r="C638" s="1" t="str">
        <f t="shared" si="23"/>
        <v>F00057-U0956</v>
      </c>
      <c r="D638" s="1" t="s">
        <v>1088</v>
      </c>
      <c r="E638" s="1" t="s">
        <v>1124</v>
      </c>
      <c r="F638" s="11" t="s">
        <v>1711</v>
      </c>
      <c r="G638" s="11" t="str">
        <f t="shared" si="24"/>
        <v>F00057-U0956-hőmennyiségmérő 1</v>
      </c>
      <c r="H638" s="6" t="s">
        <v>1181</v>
      </c>
      <c r="I638" s="6">
        <v>2.4369999999999998</v>
      </c>
      <c r="J638" s="6">
        <v>2.4369999999999998</v>
      </c>
      <c r="K638" s="6">
        <v>2.4369999999999998</v>
      </c>
      <c r="L638" s="6">
        <v>2.4369999999999998</v>
      </c>
      <c r="M638" s="6">
        <v>2.4369999999999998</v>
      </c>
      <c r="N638" s="6">
        <v>2.4369999999999998</v>
      </c>
      <c r="O638" s="6">
        <v>2.4369999999999998</v>
      </c>
      <c r="P638" s="6">
        <v>0</v>
      </c>
      <c r="Q638" s="11">
        <v>2.4369999999999998</v>
      </c>
      <c r="R638" s="6"/>
      <c r="S638" s="6"/>
      <c r="T638" s="6"/>
    </row>
    <row r="639" spans="1:20" ht="15" x14ac:dyDescent="0.25">
      <c r="A639" s="1" t="s">
        <v>458</v>
      </c>
      <c r="B639" s="1" t="s">
        <v>459</v>
      </c>
      <c r="C639" s="1" t="str">
        <f t="shared" si="23"/>
        <v>F00058-U0967</v>
      </c>
      <c r="D639" s="1" t="s">
        <v>1088</v>
      </c>
      <c r="E639" s="1" t="s">
        <v>1124</v>
      </c>
      <c r="F639" s="11" t="s">
        <v>1711</v>
      </c>
      <c r="G639" s="11" t="str">
        <f t="shared" si="24"/>
        <v>F00058-U0967-hőmennyiségmérő 1</v>
      </c>
      <c r="H639" s="6" t="s">
        <v>1182</v>
      </c>
      <c r="I639" s="6">
        <v>9.1750000000000007</v>
      </c>
      <c r="J639" s="6">
        <v>9.1750000000000007</v>
      </c>
      <c r="K639" s="6">
        <v>9.1750000000000007</v>
      </c>
      <c r="L639" s="6">
        <v>9.1750000000000007</v>
      </c>
      <c r="M639" s="6">
        <v>9.1750000000000007</v>
      </c>
      <c r="N639" s="6">
        <v>9.1750000000000007</v>
      </c>
      <c r="O639" s="6">
        <v>9.1750000000000007</v>
      </c>
      <c r="P639" s="6">
        <v>0</v>
      </c>
      <c r="Q639" s="11">
        <v>9.1750000000000007</v>
      </c>
      <c r="R639" s="6"/>
      <c r="S639" s="6"/>
      <c r="T639" s="6"/>
    </row>
    <row r="640" spans="1:20" ht="15" x14ac:dyDescent="0.25">
      <c r="A640" s="1" t="s">
        <v>460</v>
      </c>
      <c r="B640" s="1" t="s">
        <v>461</v>
      </c>
      <c r="C640" s="1" t="str">
        <f t="shared" si="23"/>
        <v>F00059-U0958</v>
      </c>
      <c r="D640" s="1" t="s">
        <v>1088</v>
      </c>
      <c r="E640" s="1" t="s">
        <v>1124</v>
      </c>
      <c r="F640" s="11" t="s">
        <v>1711</v>
      </c>
      <c r="G640" s="11" t="str">
        <f t="shared" si="24"/>
        <v>F00059-U0958-hőmennyiségmérő 1</v>
      </c>
      <c r="H640" s="6" t="s">
        <v>1183</v>
      </c>
      <c r="I640" s="6">
        <v>15.486000000000001</v>
      </c>
      <c r="J640" s="6">
        <v>15.486000000000001</v>
      </c>
      <c r="K640" s="6">
        <v>15.486000000000001</v>
      </c>
      <c r="L640" s="6">
        <v>15.486000000000001</v>
      </c>
      <c r="M640" s="6">
        <v>15.486000000000001</v>
      </c>
      <c r="N640" s="6">
        <v>15.486000000000001</v>
      </c>
      <c r="O640" s="6">
        <v>15.486000000000001</v>
      </c>
      <c r="P640" s="6">
        <v>0</v>
      </c>
      <c r="Q640" s="11">
        <v>15.486000000000001</v>
      </c>
      <c r="R640" s="6"/>
      <c r="S640" s="6"/>
      <c r="T640" s="6"/>
    </row>
    <row r="641" spans="1:20" ht="15" x14ac:dyDescent="0.25">
      <c r="A641" s="1" t="s">
        <v>462</v>
      </c>
      <c r="B641" s="1" t="s">
        <v>463</v>
      </c>
      <c r="C641" s="1" t="str">
        <f t="shared" si="23"/>
        <v>F00060-U0959</v>
      </c>
      <c r="D641" s="1" t="s">
        <v>1088</v>
      </c>
      <c r="E641" s="1" t="s">
        <v>1124</v>
      </c>
      <c r="F641" s="11" t="s">
        <v>1711</v>
      </c>
      <c r="G641" s="11" t="str">
        <f t="shared" si="24"/>
        <v>F00060-U0959-hőmennyiségmérő 1</v>
      </c>
      <c r="H641" s="6" t="s">
        <v>1184</v>
      </c>
      <c r="I641" s="6">
        <v>15.509</v>
      </c>
      <c r="J641" s="6">
        <v>15.509</v>
      </c>
      <c r="K641" s="6">
        <v>15.509</v>
      </c>
      <c r="L641" s="6">
        <v>15.509</v>
      </c>
      <c r="M641" s="6">
        <v>15.509</v>
      </c>
      <c r="N641" s="6">
        <v>15.509</v>
      </c>
      <c r="O641" s="6">
        <v>15.509</v>
      </c>
      <c r="P641" s="6">
        <v>0</v>
      </c>
      <c r="Q641" s="11">
        <v>15.509</v>
      </c>
      <c r="R641" s="6"/>
      <c r="S641" s="6"/>
      <c r="T641" s="6"/>
    </row>
    <row r="642" spans="1:20" ht="15" x14ac:dyDescent="0.25">
      <c r="A642" s="1" t="s">
        <v>464</v>
      </c>
      <c r="B642" s="1" t="s">
        <v>465</v>
      </c>
      <c r="C642" s="1" t="str">
        <f t="shared" si="23"/>
        <v>F00061-U1024</v>
      </c>
      <c r="D642" s="1" t="s">
        <v>1088</v>
      </c>
      <c r="E642" s="1" t="s">
        <v>1124</v>
      </c>
      <c r="F642" s="11" t="s">
        <v>1711</v>
      </c>
      <c r="G642" s="11" t="str">
        <f t="shared" si="24"/>
        <v>F00061-U1024-hőmennyiségmérő 1</v>
      </c>
      <c r="H642" s="6" t="e">
        <v>#N/A</v>
      </c>
      <c r="I642" s="6"/>
      <c r="J642" s="6"/>
      <c r="K642" s="6"/>
      <c r="L642" s="6"/>
      <c r="M642" s="6"/>
      <c r="N642" s="6"/>
      <c r="O642" s="6"/>
      <c r="P642" s="6"/>
      <c r="Q642" s="11"/>
      <c r="R642" s="6"/>
      <c r="S642" s="6"/>
      <c r="T642" s="6"/>
    </row>
    <row r="643" spans="1:20" ht="15" x14ac:dyDescent="0.25">
      <c r="A643" s="1" t="s">
        <v>466</v>
      </c>
      <c r="B643" s="1" t="s">
        <v>467</v>
      </c>
      <c r="C643" s="1" t="str">
        <f t="shared" si="23"/>
        <v>F00062-U0483</v>
      </c>
      <c r="D643" s="1" t="s">
        <v>1088</v>
      </c>
      <c r="E643" s="1" t="s">
        <v>1124</v>
      </c>
      <c r="F643" s="11" t="s">
        <v>1711</v>
      </c>
      <c r="G643" s="11" t="str">
        <f t="shared" si="24"/>
        <v>F00062-U0483-hőmennyiségmérő 1</v>
      </c>
      <c r="H643" s="6" t="s">
        <v>1180</v>
      </c>
      <c r="I643" s="6">
        <v>7.141</v>
      </c>
      <c r="J643" s="6">
        <v>7.141</v>
      </c>
      <c r="K643" s="6">
        <v>7.141</v>
      </c>
      <c r="L643" s="6">
        <v>7.141</v>
      </c>
      <c r="M643" s="6">
        <v>7.141</v>
      </c>
      <c r="N643" s="6">
        <v>7.141</v>
      </c>
      <c r="O643" s="6">
        <v>7.141</v>
      </c>
      <c r="P643" s="6">
        <v>0</v>
      </c>
      <c r="Q643" s="11">
        <v>7.141</v>
      </c>
      <c r="R643" s="6"/>
      <c r="S643" s="6"/>
      <c r="T643" s="6"/>
    </row>
    <row r="644" spans="1:20" ht="15" x14ac:dyDescent="0.25">
      <c r="A644" s="1" t="s">
        <v>957</v>
      </c>
      <c r="B644" s="1" t="s">
        <v>465</v>
      </c>
      <c r="C644" s="1" t="str">
        <f t="shared" si="23"/>
        <v>F00070-U1024</v>
      </c>
      <c r="D644" s="1" t="s">
        <v>1088</v>
      </c>
      <c r="E644" s="1" t="s">
        <v>1124</v>
      </c>
      <c r="F644" s="11" t="s">
        <v>1711</v>
      </c>
      <c r="G644" s="11" t="str">
        <f t="shared" si="24"/>
        <v>F00070-U1024-hőmennyiségmérő 1</v>
      </c>
      <c r="H644" s="6" t="e">
        <v>#N/A</v>
      </c>
      <c r="I644" s="6"/>
      <c r="J644" s="6"/>
      <c r="K644" s="6"/>
      <c r="L644" s="6"/>
      <c r="M644" s="6"/>
      <c r="N644" s="6"/>
      <c r="O644" s="6"/>
      <c r="P644" s="6"/>
      <c r="Q644" s="11"/>
      <c r="R644" s="6"/>
      <c r="S644" s="6"/>
      <c r="T644" s="6"/>
    </row>
    <row r="645" spans="1:20" ht="15" x14ac:dyDescent="0.25">
      <c r="A645" s="1" t="s">
        <v>958</v>
      </c>
      <c r="B645" s="1" t="s">
        <v>959</v>
      </c>
      <c r="C645" s="1" t="str">
        <f t="shared" si="23"/>
        <v>F0481-U0484</v>
      </c>
      <c r="D645" s="1" t="s">
        <v>1088</v>
      </c>
      <c r="E645" s="1" t="s">
        <v>1124</v>
      </c>
      <c r="F645" s="11" t="s">
        <v>1711</v>
      </c>
      <c r="G645" s="11" t="str">
        <f t="shared" si="24"/>
        <v>F0481-U0484-hőmennyiségmérő 1</v>
      </c>
      <c r="H645" s="6" t="e">
        <v>#N/A</v>
      </c>
      <c r="I645" s="6"/>
      <c r="J645" s="6"/>
      <c r="K645" s="6"/>
      <c r="L645" s="6"/>
      <c r="M645" s="6"/>
      <c r="N645" s="6"/>
      <c r="O645" s="6"/>
      <c r="P645" s="6"/>
      <c r="Q645" s="11"/>
      <c r="R645" s="6"/>
      <c r="S645" s="6"/>
      <c r="T645" s="6"/>
    </row>
    <row r="646" spans="1:20" ht="15" x14ac:dyDescent="0.25">
      <c r="A646" s="1" t="s">
        <v>125</v>
      </c>
      <c r="B646" s="1" t="s">
        <v>126</v>
      </c>
      <c r="C646" s="1" t="str">
        <f t="shared" si="23"/>
        <v>F0042-U0753</v>
      </c>
      <c r="D646" s="1" t="s">
        <v>1089</v>
      </c>
      <c r="E646" s="1" t="s">
        <v>1124</v>
      </c>
      <c r="F646" s="11" t="s">
        <v>1711</v>
      </c>
      <c r="G646" s="11" t="str">
        <f t="shared" si="24"/>
        <v>F0042-U0753-hőmennyiségmérő 1</v>
      </c>
      <c r="H646" s="6">
        <v>31453867</v>
      </c>
      <c r="I646" s="6">
        <v>85.656999999999996</v>
      </c>
      <c r="J646" s="6">
        <v>85.92</v>
      </c>
      <c r="K646" s="6">
        <v>85.92</v>
      </c>
      <c r="L646" s="6">
        <v>85.92</v>
      </c>
      <c r="M646" s="6">
        <v>85.92</v>
      </c>
      <c r="N646" s="6">
        <v>85.92</v>
      </c>
      <c r="O646" s="6">
        <v>85.92</v>
      </c>
      <c r="P646" s="6">
        <v>85.92</v>
      </c>
      <c r="Q646" s="6">
        <v>85.92</v>
      </c>
      <c r="R646" s="6"/>
      <c r="S646" s="6"/>
      <c r="T646" s="6"/>
    </row>
    <row r="647" spans="1:20" ht="15" x14ac:dyDescent="0.25">
      <c r="A647" s="1" t="s">
        <v>95</v>
      </c>
      <c r="B647" s="1" t="s">
        <v>96</v>
      </c>
      <c r="C647" s="1" t="str">
        <f t="shared" si="23"/>
        <v>F00038-U0777</v>
      </c>
      <c r="D647" s="1" t="s">
        <v>1089</v>
      </c>
      <c r="E647" s="1" t="s">
        <v>1124</v>
      </c>
      <c r="F647" s="11" t="s">
        <v>1711</v>
      </c>
      <c r="G647" s="11" t="str">
        <f t="shared" si="24"/>
        <v>F00038-U0777-hőmennyiségmérő 1</v>
      </c>
      <c r="H647" s="6" t="s">
        <v>1160</v>
      </c>
      <c r="I647" s="6">
        <v>90451</v>
      </c>
      <c r="J647" s="6">
        <v>90787</v>
      </c>
      <c r="K647" s="6">
        <v>91047</v>
      </c>
      <c r="L647" s="6">
        <v>91162</v>
      </c>
      <c r="M647" s="6">
        <v>91162</v>
      </c>
      <c r="N647" s="6">
        <v>91162</v>
      </c>
      <c r="O647" s="6">
        <v>91162</v>
      </c>
      <c r="P647" s="6">
        <v>91162</v>
      </c>
      <c r="Q647" s="6">
        <v>91188</v>
      </c>
      <c r="R647" s="6"/>
      <c r="S647" s="6"/>
      <c r="T647" s="6"/>
    </row>
    <row r="648" spans="1:20" ht="15" x14ac:dyDescent="0.25">
      <c r="A648" s="1" t="s">
        <v>119</v>
      </c>
      <c r="B648" s="1" t="s">
        <v>120</v>
      </c>
      <c r="C648" s="1" t="str">
        <f t="shared" si="23"/>
        <v>F0039-U0039</v>
      </c>
      <c r="D648" s="1" t="s">
        <v>1089</v>
      </c>
      <c r="E648" s="1" t="s">
        <v>1124</v>
      </c>
      <c r="F648" s="11" t="s">
        <v>1711</v>
      </c>
      <c r="G648" s="11" t="str">
        <f t="shared" si="24"/>
        <v>F0039-U0039-hőmennyiségmérő 1</v>
      </c>
      <c r="H648" s="6" t="s">
        <v>1170</v>
      </c>
      <c r="I648" s="6">
        <v>21544</v>
      </c>
      <c r="J648" s="6">
        <v>21703</v>
      </c>
      <c r="K648" s="6">
        <v>21801</v>
      </c>
      <c r="L648" s="6">
        <v>21867</v>
      </c>
      <c r="M648" s="6">
        <v>21867</v>
      </c>
      <c r="N648" s="6">
        <v>21867</v>
      </c>
      <c r="O648" s="6">
        <v>21867</v>
      </c>
      <c r="P648" s="6">
        <v>21867</v>
      </c>
      <c r="Q648" s="6">
        <v>21870</v>
      </c>
      <c r="R648" s="6"/>
      <c r="S648" s="6"/>
      <c r="T648" s="6"/>
    </row>
    <row r="649" spans="1:20" ht="15" x14ac:dyDescent="0.25">
      <c r="A649" s="1" t="s">
        <v>97</v>
      </c>
      <c r="B649" s="1" t="s">
        <v>98</v>
      </c>
      <c r="C649" s="1" t="str">
        <f t="shared" si="23"/>
        <v>F00040-U0040</v>
      </c>
      <c r="D649" s="1" t="s">
        <v>1089</v>
      </c>
      <c r="E649" s="1" t="s">
        <v>1124</v>
      </c>
      <c r="F649" s="11" t="s">
        <v>1711</v>
      </c>
      <c r="G649" s="11" t="str">
        <f t="shared" si="24"/>
        <v>F00040-U0040-hőmennyiségmérő 1</v>
      </c>
      <c r="H649" s="6" t="s">
        <v>1161</v>
      </c>
      <c r="I649" s="6">
        <v>57.279000000000003</v>
      </c>
      <c r="J649" s="6">
        <v>57.947000000000003</v>
      </c>
      <c r="K649" s="6">
        <v>58.503</v>
      </c>
      <c r="L649" s="6">
        <v>58.829000000000001</v>
      </c>
      <c r="M649" s="6">
        <v>58.829000000000001</v>
      </c>
      <c r="N649" s="6">
        <v>58.829000000000001</v>
      </c>
      <c r="O649" s="6">
        <v>58.829000000000001</v>
      </c>
      <c r="P649" s="6">
        <v>58.829000000000001</v>
      </c>
      <c r="Q649" s="6">
        <v>58.85</v>
      </c>
      <c r="R649" s="6"/>
      <c r="S649" s="6"/>
      <c r="T649" s="6"/>
    </row>
    <row r="650" spans="1:20" ht="15" x14ac:dyDescent="0.25">
      <c r="A650" s="1" t="s">
        <v>99</v>
      </c>
      <c r="B650" s="1" t="s">
        <v>100</v>
      </c>
      <c r="C650" s="1" t="str">
        <f t="shared" si="23"/>
        <v>F00041-U0912</v>
      </c>
      <c r="D650" s="1" t="s">
        <v>1089</v>
      </c>
      <c r="E650" s="1" t="s">
        <v>1124</v>
      </c>
      <c r="F650" s="11" t="s">
        <v>1711</v>
      </c>
      <c r="G650" s="11" t="str">
        <f t="shared" si="24"/>
        <v>F00041-U0912-hőmennyiségmérő 1</v>
      </c>
      <c r="H650" s="6" t="s">
        <v>1162</v>
      </c>
      <c r="I650" s="6">
        <v>120429</v>
      </c>
      <c r="J650" s="6">
        <v>120792</v>
      </c>
      <c r="K650" s="6">
        <v>121157</v>
      </c>
      <c r="L650" s="6">
        <v>121313</v>
      </c>
      <c r="M650" s="6">
        <v>121313</v>
      </c>
      <c r="N650" s="6">
        <v>121313</v>
      </c>
      <c r="O650" s="6">
        <v>121313</v>
      </c>
      <c r="P650" s="6">
        <v>121313</v>
      </c>
      <c r="Q650" s="6">
        <v>121341</v>
      </c>
      <c r="R650" s="6"/>
      <c r="S650" s="6"/>
      <c r="T650" s="6"/>
    </row>
    <row r="651" spans="1:20" ht="15" x14ac:dyDescent="0.25">
      <c r="A651" s="1" t="s">
        <v>115</v>
      </c>
      <c r="B651" s="1" t="s">
        <v>116</v>
      </c>
      <c r="C651" s="1" t="str">
        <f t="shared" si="23"/>
        <v>F0037-U0649</v>
      </c>
      <c r="D651" s="1" t="s">
        <v>1089</v>
      </c>
      <c r="E651" s="1" t="s">
        <v>1124</v>
      </c>
      <c r="F651" s="11" t="s">
        <v>1711</v>
      </c>
      <c r="G651" s="11" t="str">
        <f t="shared" si="24"/>
        <v>F0037-U0649-hőmennyiségmérő 1</v>
      </c>
      <c r="H651" s="6" t="s">
        <v>1169</v>
      </c>
      <c r="I651" s="6">
        <v>157859</v>
      </c>
      <c r="J651" s="6">
        <v>158251</v>
      </c>
      <c r="K651" s="6">
        <v>158401</v>
      </c>
      <c r="L651" s="6">
        <v>158409</v>
      </c>
      <c r="M651" s="6">
        <v>158409</v>
      </c>
      <c r="N651" s="6">
        <v>158409</v>
      </c>
      <c r="O651" s="6">
        <v>158409</v>
      </c>
      <c r="P651" s="6">
        <v>158409</v>
      </c>
      <c r="Q651" s="6">
        <v>158409</v>
      </c>
      <c r="R651" s="6"/>
      <c r="S651" s="6"/>
      <c r="T651" s="6"/>
    </row>
    <row r="652" spans="1:20" ht="15" x14ac:dyDescent="0.25">
      <c r="A652" s="1" t="s">
        <v>101</v>
      </c>
      <c r="B652" s="1" t="s">
        <v>102</v>
      </c>
      <c r="C652" s="1" t="str">
        <f t="shared" si="23"/>
        <v>F00044-U0044</v>
      </c>
      <c r="D652" s="1" t="s">
        <v>1089</v>
      </c>
      <c r="E652" s="1" t="s">
        <v>1124</v>
      </c>
      <c r="F652" s="11" t="s">
        <v>1711</v>
      </c>
      <c r="G652" s="11" t="str">
        <f t="shared" si="24"/>
        <v>F00044-U0044-hőmennyiségmérő 1</v>
      </c>
      <c r="H652" s="6" t="s">
        <v>1163</v>
      </c>
      <c r="I652" s="6">
        <v>66245</v>
      </c>
      <c r="J652" s="6">
        <v>66417</v>
      </c>
      <c r="K652" s="6">
        <v>66540</v>
      </c>
      <c r="L652" s="6">
        <v>66663</v>
      </c>
      <c r="M652" s="6">
        <v>66663</v>
      </c>
      <c r="N652" s="6">
        <v>66663</v>
      </c>
      <c r="O652" s="6">
        <v>66663</v>
      </c>
      <c r="P652" s="6">
        <v>66663</v>
      </c>
      <c r="Q652" s="6">
        <v>66663</v>
      </c>
      <c r="R652" s="6"/>
      <c r="S652" s="6"/>
      <c r="T652" s="6"/>
    </row>
    <row r="653" spans="1:20" ht="15" x14ac:dyDescent="0.25">
      <c r="A653" s="1" t="s">
        <v>123</v>
      </c>
      <c r="B653" s="1" t="s">
        <v>124</v>
      </c>
      <c r="C653" s="1" t="str">
        <f t="shared" si="23"/>
        <v>F0041-U0966</v>
      </c>
      <c r="D653" s="1" t="s">
        <v>1089</v>
      </c>
      <c r="E653" s="1" t="s">
        <v>1124</v>
      </c>
      <c r="F653" s="11" t="s">
        <v>1711</v>
      </c>
      <c r="G653" s="11" t="str">
        <f t="shared" si="24"/>
        <v>F0041-U0966-hőmennyiségmérő 1</v>
      </c>
      <c r="H653" s="6" t="s">
        <v>1172</v>
      </c>
      <c r="I653" s="6">
        <v>51344</v>
      </c>
      <c r="J653" s="6">
        <v>51635</v>
      </c>
      <c r="K653" s="6">
        <v>51928</v>
      </c>
      <c r="L653" s="6">
        <v>51928</v>
      </c>
      <c r="M653" s="6">
        <v>51928</v>
      </c>
      <c r="N653" s="6">
        <v>51928</v>
      </c>
      <c r="O653" s="6">
        <v>51928</v>
      </c>
      <c r="P653" s="6">
        <v>51928</v>
      </c>
      <c r="Q653" s="6">
        <v>51928</v>
      </c>
      <c r="R653" s="6"/>
      <c r="S653" s="6"/>
      <c r="T653" s="6"/>
    </row>
    <row r="654" spans="1:20" ht="15" x14ac:dyDescent="0.25">
      <c r="A654" s="1" t="s">
        <v>121</v>
      </c>
      <c r="B654" s="1" t="s">
        <v>122</v>
      </c>
      <c r="C654" s="1" t="str">
        <f t="shared" si="23"/>
        <v>F0040-U0046</v>
      </c>
      <c r="D654" s="1" t="s">
        <v>1089</v>
      </c>
      <c r="E654" s="1" t="s">
        <v>1124</v>
      </c>
      <c r="F654" s="11" t="s">
        <v>1711</v>
      </c>
      <c r="G654" s="11" t="str">
        <f t="shared" si="24"/>
        <v>F0040-U0046-hőmennyiségmérő 1</v>
      </c>
      <c r="H654" s="6" t="s">
        <v>1171</v>
      </c>
      <c r="I654" s="6">
        <v>31478</v>
      </c>
      <c r="J654" s="6">
        <v>31547</v>
      </c>
      <c r="K654" s="6">
        <v>31575</v>
      </c>
      <c r="L654" s="6">
        <v>31582</v>
      </c>
      <c r="M654" s="6">
        <v>31582</v>
      </c>
      <c r="N654" s="6">
        <v>31582</v>
      </c>
      <c r="O654" s="6">
        <v>31582</v>
      </c>
      <c r="P654" s="6">
        <v>31582</v>
      </c>
      <c r="Q654" s="6">
        <v>31582</v>
      </c>
      <c r="R654" s="6"/>
      <c r="S654" s="6"/>
      <c r="T654" s="6"/>
    </row>
    <row r="655" spans="1:20" ht="15" x14ac:dyDescent="0.25">
      <c r="A655" s="1" t="s">
        <v>103</v>
      </c>
      <c r="B655" s="1" t="s">
        <v>104</v>
      </c>
      <c r="C655" s="1" t="str">
        <f t="shared" si="23"/>
        <v>F00047-U0625</v>
      </c>
      <c r="D655" s="1" t="s">
        <v>1089</v>
      </c>
      <c r="E655" s="1" t="s">
        <v>1124</v>
      </c>
      <c r="F655" s="11" t="s">
        <v>1711</v>
      </c>
      <c r="G655" s="11" t="str">
        <f t="shared" si="24"/>
        <v>F00047-U0625-hőmennyiségmérő 1</v>
      </c>
      <c r="H655" s="6" t="s">
        <v>1164</v>
      </c>
      <c r="I655" s="6">
        <v>129257</v>
      </c>
      <c r="J655" s="6">
        <v>129920</v>
      </c>
      <c r="K655" s="6">
        <v>130451</v>
      </c>
      <c r="L655" s="6">
        <v>130705</v>
      </c>
      <c r="M655" s="6">
        <v>130705</v>
      </c>
      <c r="N655" s="6">
        <v>130705</v>
      </c>
      <c r="O655" s="6">
        <v>130705</v>
      </c>
      <c r="P655" s="6">
        <v>130705</v>
      </c>
      <c r="Q655" s="6">
        <v>130728</v>
      </c>
      <c r="R655" s="6"/>
      <c r="S655" s="6"/>
      <c r="T655" s="6"/>
    </row>
    <row r="656" spans="1:20" ht="15" x14ac:dyDescent="0.25">
      <c r="A656" s="1" t="s">
        <v>105</v>
      </c>
      <c r="B656" s="1" t="s">
        <v>106</v>
      </c>
      <c r="C656" s="1" t="str">
        <f t="shared" si="23"/>
        <v>F00048-U0699</v>
      </c>
      <c r="D656" s="1" t="s">
        <v>1089</v>
      </c>
      <c r="E656" s="1" t="s">
        <v>1124</v>
      </c>
      <c r="F656" s="11" t="s">
        <v>1711</v>
      </c>
      <c r="G656" s="11" t="str">
        <f t="shared" si="24"/>
        <v>F00048-U0699-hőmennyiségmérő 1</v>
      </c>
      <c r="H656" s="6" t="s">
        <v>1165</v>
      </c>
      <c r="I656" s="6">
        <v>72350</v>
      </c>
      <c r="J656" s="6">
        <v>72839</v>
      </c>
      <c r="K656" s="6">
        <v>73132</v>
      </c>
      <c r="L656" s="6">
        <v>73385</v>
      </c>
      <c r="M656" s="6">
        <v>73385</v>
      </c>
      <c r="N656" s="6">
        <v>73385</v>
      </c>
      <c r="O656" s="6">
        <v>73385</v>
      </c>
      <c r="P656" s="6">
        <v>73385</v>
      </c>
      <c r="Q656" s="6">
        <v>73412</v>
      </c>
      <c r="R656" s="6"/>
      <c r="S656" s="6"/>
      <c r="T656" s="6"/>
    </row>
    <row r="657" spans="1:20" ht="15" x14ac:dyDescent="0.25">
      <c r="A657" s="1" t="s">
        <v>107</v>
      </c>
      <c r="B657" s="1" t="s">
        <v>108</v>
      </c>
      <c r="C657" s="1" t="str">
        <f t="shared" si="23"/>
        <v>F00051-U1022</v>
      </c>
      <c r="D657" s="1" t="s">
        <v>1089</v>
      </c>
      <c r="E657" s="1" t="s">
        <v>1124</v>
      </c>
      <c r="F657" s="11" t="s">
        <v>1711</v>
      </c>
      <c r="G657" s="11" t="str">
        <f t="shared" si="24"/>
        <v>F00051-U1022-hőmennyiségmérő 1</v>
      </c>
      <c r="H657" s="6" t="s">
        <v>1166</v>
      </c>
      <c r="I657" s="6">
        <v>128205</v>
      </c>
      <c r="J657" s="6">
        <v>128772</v>
      </c>
      <c r="K657" s="6">
        <v>128772</v>
      </c>
      <c r="L657" s="6">
        <v>128772</v>
      </c>
      <c r="M657" s="6">
        <v>128772</v>
      </c>
      <c r="N657" s="6">
        <v>128772</v>
      </c>
      <c r="O657" s="6">
        <v>128772</v>
      </c>
      <c r="P657" s="6">
        <v>128772</v>
      </c>
      <c r="Q657" s="6">
        <v>128772</v>
      </c>
      <c r="R657" s="6"/>
      <c r="S657" s="6"/>
      <c r="T657" s="6"/>
    </row>
    <row r="658" spans="1:20" ht="15" x14ac:dyDescent="0.25">
      <c r="A658" s="1" t="s">
        <v>109</v>
      </c>
      <c r="B658" s="1" t="s">
        <v>110</v>
      </c>
      <c r="C658" s="1" t="str">
        <f t="shared" si="23"/>
        <v>F00052-U1023</v>
      </c>
      <c r="D658" s="1" t="s">
        <v>1089</v>
      </c>
      <c r="E658" s="1" t="s">
        <v>1124</v>
      </c>
      <c r="F658" s="11" t="s">
        <v>1711</v>
      </c>
      <c r="G658" s="11" t="str">
        <f t="shared" si="24"/>
        <v>F00052-U1023-hőmennyiségmérő 1</v>
      </c>
      <c r="H658" s="6" t="s">
        <v>1167</v>
      </c>
      <c r="I658" s="6">
        <v>1851</v>
      </c>
      <c r="J658" s="6">
        <v>2292</v>
      </c>
      <c r="K658" s="6">
        <v>2734</v>
      </c>
      <c r="L658" s="6">
        <v>2935</v>
      </c>
      <c r="M658" s="6">
        <v>2935</v>
      </c>
      <c r="N658" s="6">
        <v>2935</v>
      </c>
      <c r="O658" s="6">
        <v>2935</v>
      </c>
      <c r="P658" s="6">
        <v>2935</v>
      </c>
      <c r="Q658" s="6">
        <v>3022</v>
      </c>
      <c r="R658" s="6"/>
      <c r="S658" s="6"/>
      <c r="T658" s="6"/>
    </row>
    <row r="659" spans="1:20" ht="15" x14ac:dyDescent="0.25">
      <c r="A659" s="1" t="s">
        <v>111</v>
      </c>
      <c r="B659" s="1" t="s">
        <v>112</v>
      </c>
      <c r="C659" s="1" t="str">
        <f t="shared" si="23"/>
        <v>F00053-U0954</v>
      </c>
      <c r="D659" s="1" t="s">
        <v>1089</v>
      </c>
      <c r="E659" s="1" t="s">
        <v>1124</v>
      </c>
      <c r="F659" s="11" t="s">
        <v>1711</v>
      </c>
      <c r="G659" s="11" t="str">
        <f t="shared" si="24"/>
        <v>F00053-U0954-hőmennyiségmérő 1</v>
      </c>
      <c r="H659" s="6" t="s">
        <v>1168</v>
      </c>
      <c r="I659" s="6">
        <v>31941</v>
      </c>
      <c r="J659" s="6">
        <v>31941</v>
      </c>
      <c r="K659" s="6">
        <v>31941</v>
      </c>
      <c r="L659" s="6">
        <v>32094</v>
      </c>
      <c r="M659" s="6">
        <v>32094</v>
      </c>
      <c r="N659" s="6">
        <v>32094</v>
      </c>
      <c r="O659" s="6">
        <v>32094</v>
      </c>
      <c r="P659" s="6">
        <v>32094</v>
      </c>
      <c r="Q659" s="6">
        <v>32094</v>
      </c>
      <c r="R659" s="6"/>
      <c r="S659" s="6"/>
      <c r="T659" s="6"/>
    </row>
    <row r="660" spans="1:20" ht="15" x14ac:dyDescent="0.25">
      <c r="A660" s="1" t="s">
        <v>113</v>
      </c>
      <c r="B660" s="1" t="s">
        <v>114</v>
      </c>
      <c r="C660" s="1" t="str">
        <f t="shared" si="23"/>
        <v>F00054-U0971</v>
      </c>
      <c r="D660" s="1" t="s">
        <v>1089</v>
      </c>
      <c r="E660" s="1" t="s">
        <v>1124</v>
      </c>
      <c r="F660" s="11" t="s">
        <v>1711</v>
      </c>
      <c r="G660" s="11" t="str">
        <f t="shared" si="24"/>
        <v>F00054-U0971-hőmennyiségmérő 1</v>
      </c>
      <c r="H660" s="6">
        <v>0</v>
      </c>
      <c r="I660" s="6">
        <v>138</v>
      </c>
      <c r="J660" s="6">
        <v>138.88999999999999</v>
      </c>
      <c r="K660" s="6">
        <v>139.72999999999999</v>
      </c>
      <c r="L660" s="6">
        <v>140.22</v>
      </c>
      <c r="M660" s="6">
        <v>140.22</v>
      </c>
      <c r="N660" s="6">
        <v>140.22</v>
      </c>
      <c r="O660" s="6">
        <v>140.22</v>
      </c>
      <c r="P660" s="6">
        <v>140.22</v>
      </c>
      <c r="Q660" s="6">
        <v>140.41999999999999</v>
      </c>
      <c r="R660" s="6"/>
      <c r="S660" s="6"/>
      <c r="T660" s="6"/>
    </row>
    <row r="661" spans="1:20" ht="15" x14ac:dyDescent="0.25">
      <c r="A661" s="1" t="s">
        <v>117</v>
      </c>
      <c r="B661" s="1" t="s">
        <v>118</v>
      </c>
      <c r="C661" s="1" t="str">
        <f t="shared" si="23"/>
        <v>F0038-U0856</v>
      </c>
      <c r="D661" s="1" t="s">
        <v>1089</v>
      </c>
      <c r="E661" s="1" t="s">
        <v>1124</v>
      </c>
      <c r="F661" s="11" t="s">
        <v>1711</v>
      </c>
      <c r="G661" s="11" t="str">
        <f t="shared" si="24"/>
        <v>F0038-U0856-hőmennyiségmérő 1</v>
      </c>
      <c r="H661" s="6">
        <v>43787852</v>
      </c>
      <c r="I661" s="6">
        <v>12.856999999999999</v>
      </c>
      <c r="J661" s="6">
        <v>13.090999999999999</v>
      </c>
      <c r="K661" s="6">
        <v>13.26</v>
      </c>
      <c r="L661" s="6">
        <v>13.313000000000001</v>
      </c>
      <c r="M661" s="6">
        <v>13.313000000000001</v>
      </c>
      <c r="N661" s="6">
        <v>13.313000000000001</v>
      </c>
      <c r="O661" s="6">
        <v>13.313000000000001</v>
      </c>
      <c r="P661" s="6">
        <v>13.313000000000001</v>
      </c>
      <c r="Q661" s="6">
        <v>13.314</v>
      </c>
      <c r="R661" s="6"/>
      <c r="S661" s="6"/>
      <c r="T661" s="6"/>
    </row>
    <row r="662" spans="1:20" ht="15" x14ac:dyDescent="0.25">
      <c r="A662" s="1" t="s">
        <v>127</v>
      </c>
      <c r="B662" s="1" t="s">
        <v>128</v>
      </c>
      <c r="C662" s="1" t="str">
        <f t="shared" si="23"/>
        <v>F0068-U0847</v>
      </c>
      <c r="D662" s="1" t="s">
        <v>1089</v>
      </c>
      <c r="E662" s="1" t="s">
        <v>1124</v>
      </c>
      <c r="F662" s="11" t="s">
        <v>1711</v>
      </c>
      <c r="G662" s="11" t="str">
        <f t="shared" si="24"/>
        <v>F0068-U0847-hőmennyiségmérő 1</v>
      </c>
      <c r="H662" s="6" t="s">
        <v>1173</v>
      </c>
      <c r="I662" s="6">
        <v>1.153</v>
      </c>
      <c r="J662" s="6">
        <v>2.593</v>
      </c>
      <c r="K662" s="6">
        <v>3.863</v>
      </c>
      <c r="L662" s="6">
        <v>4.0629999999999997</v>
      </c>
      <c r="M662" s="6">
        <v>4.0629999999999997</v>
      </c>
      <c r="N662" s="6">
        <v>4.0629999999999997</v>
      </c>
      <c r="O662" s="6">
        <v>4.0629999999999997</v>
      </c>
      <c r="P662" s="6">
        <v>4.0629999999999997</v>
      </c>
      <c r="Q662" s="6">
        <v>4.0629999999999997</v>
      </c>
      <c r="R662" s="6"/>
      <c r="S662" s="6"/>
      <c r="T662" s="6"/>
    </row>
    <row r="663" spans="1:20" ht="15" x14ac:dyDescent="0.25">
      <c r="A663" s="1" t="s">
        <v>129</v>
      </c>
      <c r="B663" s="1" t="s">
        <v>130</v>
      </c>
      <c r="C663" s="1" t="str">
        <f t="shared" si="23"/>
        <v>F0058-U0058</v>
      </c>
      <c r="D663" s="1" t="s">
        <v>1089</v>
      </c>
      <c r="E663" s="1" t="s">
        <v>1124</v>
      </c>
      <c r="F663" s="11" t="s">
        <v>1711</v>
      </c>
      <c r="G663" s="11" t="str">
        <f t="shared" si="24"/>
        <v>F0058-U0058-hőmennyiségmérő 1</v>
      </c>
      <c r="H663" s="6">
        <v>0</v>
      </c>
      <c r="I663" s="6">
        <v>38694</v>
      </c>
      <c r="J663" s="6">
        <v>38860</v>
      </c>
      <c r="K663" s="6">
        <v>38860</v>
      </c>
      <c r="L663" s="6">
        <v>38860</v>
      </c>
      <c r="M663" s="6">
        <v>38860</v>
      </c>
      <c r="N663" s="6">
        <v>38860</v>
      </c>
      <c r="O663" s="6">
        <v>38860</v>
      </c>
      <c r="P663" s="6">
        <v>38860</v>
      </c>
      <c r="Q663" s="6">
        <v>38860</v>
      </c>
      <c r="R663" s="6"/>
      <c r="S663" s="6"/>
      <c r="T663" s="6"/>
    </row>
    <row r="664" spans="1:20" ht="15" x14ac:dyDescent="0.25">
      <c r="A664" s="1" t="s">
        <v>131</v>
      </c>
      <c r="B664" s="1" t="s">
        <v>132</v>
      </c>
      <c r="C664" s="1" t="str">
        <f t="shared" si="23"/>
        <v>F0055-U0950</v>
      </c>
      <c r="D664" s="1" t="s">
        <v>1089</v>
      </c>
      <c r="E664" s="1" t="s">
        <v>1124</v>
      </c>
      <c r="F664" s="11" t="s">
        <v>1711</v>
      </c>
      <c r="G664" s="11" t="str">
        <f t="shared" si="24"/>
        <v>F0055-U0950-hőmennyiségmérő 1</v>
      </c>
      <c r="H664" s="6">
        <v>0</v>
      </c>
      <c r="I664" s="6">
        <v>180.72</v>
      </c>
      <c r="J664" s="6">
        <v>181.76</v>
      </c>
      <c r="K664" s="6">
        <v>182.93</v>
      </c>
      <c r="L664" s="6">
        <v>183.59</v>
      </c>
      <c r="M664" s="6">
        <v>183.59</v>
      </c>
      <c r="N664" s="6">
        <v>183.59</v>
      </c>
      <c r="O664" s="6">
        <v>183.59</v>
      </c>
      <c r="P664" s="6">
        <v>183.59</v>
      </c>
      <c r="Q664" s="6">
        <v>184</v>
      </c>
      <c r="R664" s="6"/>
      <c r="S664" s="6"/>
      <c r="T664" s="6"/>
    </row>
    <row r="665" spans="1:20" ht="15" x14ac:dyDescent="0.25">
      <c r="A665" s="1" t="s">
        <v>133</v>
      </c>
      <c r="B665" s="1" t="s">
        <v>134</v>
      </c>
      <c r="C665" s="1" t="str">
        <f t="shared" si="23"/>
        <v>F0050-U0050</v>
      </c>
      <c r="D665" s="1" t="s">
        <v>1089</v>
      </c>
      <c r="E665" s="1" t="s">
        <v>1124</v>
      </c>
      <c r="F665" s="11" t="s">
        <v>1711</v>
      </c>
      <c r="G665" s="11" t="str">
        <f t="shared" si="24"/>
        <v>F0050-U0050-hőmennyiségmérő 1</v>
      </c>
      <c r="H665" s="6">
        <v>0</v>
      </c>
      <c r="I665" s="6">
        <v>12250</v>
      </c>
      <c r="J665" s="6">
        <v>12250</v>
      </c>
      <c r="K665" s="6">
        <v>12250</v>
      </c>
      <c r="L665" s="6">
        <v>12250</v>
      </c>
      <c r="M665" s="6">
        <v>12250</v>
      </c>
      <c r="N665" s="6">
        <v>12250</v>
      </c>
      <c r="O665" s="6">
        <v>12250</v>
      </c>
      <c r="P665" s="6">
        <v>12250</v>
      </c>
      <c r="Q665" s="6">
        <v>12250</v>
      </c>
      <c r="R665" s="6"/>
      <c r="S665" s="6"/>
      <c r="T665" s="6"/>
    </row>
    <row r="666" spans="1:20" ht="15" x14ac:dyDescent="0.25">
      <c r="A666" s="1" t="s">
        <v>135</v>
      </c>
      <c r="B666" s="1" t="s">
        <v>136</v>
      </c>
      <c r="C666" s="1" t="str">
        <f t="shared" si="23"/>
        <v>F0043-U0784</v>
      </c>
      <c r="D666" s="1" t="s">
        <v>1089</v>
      </c>
      <c r="E666" s="1" t="s">
        <v>1124</v>
      </c>
      <c r="F666" s="11" t="s">
        <v>1711</v>
      </c>
      <c r="G666" s="11" t="str">
        <f t="shared" si="24"/>
        <v>F0043-U0784-hőmennyiségmérő 1</v>
      </c>
      <c r="H666" s="6" t="s">
        <v>1174</v>
      </c>
      <c r="I666" s="6">
        <v>227</v>
      </c>
      <c r="J666" s="6">
        <v>227</v>
      </c>
      <c r="K666" s="6">
        <v>227</v>
      </c>
      <c r="L666" s="6">
        <v>227</v>
      </c>
      <c r="M666" s="6">
        <v>227</v>
      </c>
      <c r="N666" s="6">
        <v>227</v>
      </c>
      <c r="O666" s="6">
        <v>227</v>
      </c>
      <c r="P666" s="6">
        <v>227</v>
      </c>
      <c r="Q666" s="6">
        <v>227</v>
      </c>
      <c r="R666" s="6"/>
      <c r="S666" s="6"/>
      <c r="T666" s="6"/>
    </row>
    <row r="667" spans="1:20" ht="15" x14ac:dyDescent="0.25">
      <c r="A667" s="1" t="s">
        <v>137</v>
      </c>
      <c r="B667" s="1" t="s">
        <v>138</v>
      </c>
      <c r="C667" s="1" t="str">
        <f t="shared" si="23"/>
        <v>F0056-U0581</v>
      </c>
      <c r="D667" s="1" t="s">
        <v>1089</v>
      </c>
      <c r="E667" s="1" t="s">
        <v>1124</v>
      </c>
      <c r="F667" s="11" t="s">
        <v>1711</v>
      </c>
      <c r="G667" s="11" t="str">
        <f t="shared" si="24"/>
        <v>F0056-U0581-hőmennyiségmérő 1</v>
      </c>
      <c r="H667" s="6">
        <v>30469604</v>
      </c>
      <c r="I667" s="6">
        <v>64853</v>
      </c>
      <c r="J667" s="6">
        <v>65269</v>
      </c>
      <c r="K667" s="6">
        <v>65269</v>
      </c>
      <c r="L667" s="6">
        <v>65971</v>
      </c>
      <c r="M667" s="6">
        <v>65971</v>
      </c>
      <c r="N667" s="6">
        <v>65971</v>
      </c>
      <c r="O667" s="6">
        <v>65971</v>
      </c>
      <c r="P667" s="6">
        <v>65971</v>
      </c>
      <c r="Q667" s="6">
        <v>65971</v>
      </c>
      <c r="R667" s="6"/>
      <c r="S667" s="6"/>
      <c r="T667" s="6"/>
    </row>
    <row r="668" spans="1:20" ht="15" x14ac:dyDescent="0.25">
      <c r="A668" s="1" t="s">
        <v>139</v>
      </c>
      <c r="B668" s="1" t="s">
        <v>140</v>
      </c>
      <c r="C668" s="1" t="str">
        <f t="shared" si="23"/>
        <v>F0049-U0577</v>
      </c>
      <c r="D668" s="1" t="s">
        <v>1089</v>
      </c>
      <c r="E668" s="1" t="s">
        <v>1124</v>
      </c>
      <c r="F668" s="11" t="s">
        <v>1711</v>
      </c>
      <c r="G668" s="11" t="str">
        <f t="shared" si="24"/>
        <v>F0049-U0577-hőmennyiségmérő 1</v>
      </c>
      <c r="H668" s="6">
        <v>30469587</v>
      </c>
      <c r="I668" s="6">
        <v>86684</v>
      </c>
      <c r="J668" s="6">
        <v>87411</v>
      </c>
      <c r="K668" s="6">
        <v>88116</v>
      </c>
      <c r="L668" s="6">
        <v>88516</v>
      </c>
      <c r="M668" s="6">
        <v>88516</v>
      </c>
      <c r="N668" s="6">
        <v>88516</v>
      </c>
      <c r="O668" s="6">
        <v>88516</v>
      </c>
      <c r="P668" s="6">
        <v>88516</v>
      </c>
      <c r="Q668" s="6">
        <v>88667</v>
      </c>
      <c r="R668" s="6"/>
      <c r="S668" s="6"/>
      <c r="T668" s="6"/>
    </row>
    <row r="669" spans="1:20" ht="15" x14ac:dyDescent="0.25">
      <c r="A669" s="1" t="s">
        <v>141</v>
      </c>
      <c r="B669" s="1" t="s">
        <v>142</v>
      </c>
      <c r="C669" s="1" t="str">
        <f t="shared" si="23"/>
        <v>F0060-U0754</v>
      </c>
      <c r="D669" s="1" t="s">
        <v>1089</v>
      </c>
      <c r="E669" s="1" t="s">
        <v>1124</v>
      </c>
      <c r="F669" s="11" t="s">
        <v>1711</v>
      </c>
      <c r="G669" s="11" t="str">
        <f t="shared" si="24"/>
        <v>F0060-U0754-hőmennyiségmérő 1</v>
      </c>
      <c r="H669" s="6">
        <v>71562181</v>
      </c>
      <c r="I669" s="6">
        <v>9159</v>
      </c>
      <c r="J669" s="6">
        <v>10307</v>
      </c>
      <c r="K669" s="6">
        <v>11231</v>
      </c>
      <c r="L669" s="6">
        <v>11745</v>
      </c>
      <c r="M669" s="6">
        <v>11745</v>
      </c>
      <c r="N669" s="6">
        <v>11745</v>
      </c>
      <c r="O669" s="6">
        <v>11745</v>
      </c>
      <c r="P669" s="6">
        <v>11745</v>
      </c>
      <c r="Q669" s="6">
        <v>11938</v>
      </c>
      <c r="R669" s="6"/>
      <c r="S669" s="6"/>
      <c r="T669" s="6"/>
    </row>
    <row r="670" spans="1:20" ht="15" x14ac:dyDescent="0.25">
      <c r="A670" s="1" t="s">
        <v>143</v>
      </c>
      <c r="B670" s="1" t="s">
        <v>144</v>
      </c>
      <c r="C670" s="1" t="str">
        <f t="shared" si="23"/>
        <v>F0061-U0936</v>
      </c>
      <c r="D670" s="1" t="s">
        <v>1089</v>
      </c>
      <c r="E670" s="1" t="s">
        <v>1124</v>
      </c>
      <c r="F670" s="11" t="s">
        <v>1711</v>
      </c>
      <c r="G670" s="11" t="str">
        <f t="shared" si="24"/>
        <v>F0061-U0936-hőmennyiségmérő 1</v>
      </c>
      <c r="H670" s="6" t="s">
        <v>1175</v>
      </c>
      <c r="I670" s="6">
        <v>297.94499999999999</v>
      </c>
      <c r="J670" s="6">
        <v>305.97000000000003</v>
      </c>
      <c r="K670" s="6">
        <v>312.41399999999999</v>
      </c>
      <c r="L670" s="6">
        <v>314.584</v>
      </c>
      <c r="M670" s="6">
        <v>314.584</v>
      </c>
      <c r="N670" s="6">
        <v>314.584</v>
      </c>
      <c r="O670" s="6">
        <v>314.584</v>
      </c>
      <c r="P670" s="6">
        <v>314.584</v>
      </c>
      <c r="Q670" s="6">
        <v>317.298</v>
      </c>
      <c r="R670" s="6"/>
      <c r="S670" s="6"/>
      <c r="T670" s="6"/>
    </row>
    <row r="671" spans="1:20" ht="15" x14ac:dyDescent="0.25">
      <c r="A671" s="1" t="s">
        <v>145</v>
      </c>
      <c r="B671" s="1" t="s">
        <v>146</v>
      </c>
      <c r="C671" s="1" t="str">
        <f t="shared" si="23"/>
        <v>F0059-U0582</v>
      </c>
      <c r="D671" s="1" t="s">
        <v>1089</v>
      </c>
      <c r="E671" s="1" t="s">
        <v>1124</v>
      </c>
      <c r="F671" s="11" t="s">
        <v>1711</v>
      </c>
      <c r="G671" s="11" t="str">
        <f t="shared" si="24"/>
        <v>F0059-U0582-hőmennyiségmérő 1</v>
      </c>
      <c r="H671" s="6">
        <v>2182248</v>
      </c>
      <c r="I671" s="6">
        <v>11.627000000000001</v>
      </c>
      <c r="J671" s="6">
        <v>11.896000000000001</v>
      </c>
      <c r="K671" s="6">
        <v>12.2</v>
      </c>
      <c r="L671" s="6">
        <v>14</v>
      </c>
      <c r="M671" s="6">
        <v>14</v>
      </c>
      <c r="N671" s="6">
        <v>14</v>
      </c>
      <c r="O671" s="6">
        <v>14</v>
      </c>
      <c r="P671" s="6">
        <v>0</v>
      </c>
      <c r="Q671" s="6">
        <v>0</v>
      </c>
      <c r="R671" s="6"/>
      <c r="S671" s="6"/>
      <c r="T671" s="6"/>
    </row>
    <row r="672" spans="1:20" ht="15" x14ac:dyDescent="0.25">
      <c r="A672" s="1" t="s">
        <v>147</v>
      </c>
      <c r="B672" s="1" t="s">
        <v>148</v>
      </c>
      <c r="C672" s="1" t="str">
        <f t="shared" si="23"/>
        <v>F0057-U0057</v>
      </c>
      <c r="D672" s="1" t="s">
        <v>1089</v>
      </c>
      <c r="E672" s="1" t="s">
        <v>1124</v>
      </c>
      <c r="F672" s="11" t="s">
        <v>1711</v>
      </c>
      <c r="G672" s="11" t="str">
        <f t="shared" si="24"/>
        <v>F0057-U0057-hőmennyiségmérő 1</v>
      </c>
      <c r="H672" s="6">
        <v>30469575</v>
      </c>
      <c r="I672" s="6">
        <v>66033</v>
      </c>
      <c r="J672" s="6">
        <v>66381</v>
      </c>
      <c r="K672" s="6">
        <v>66701</v>
      </c>
      <c r="L672" s="6">
        <v>66833</v>
      </c>
      <c r="M672" s="6">
        <v>66833</v>
      </c>
      <c r="N672" s="6">
        <v>66833</v>
      </c>
      <c r="O672" s="6">
        <v>66833</v>
      </c>
      <c r="P672" s="6">
        <v>66833</v>
      </c>
      <c r="Q672" s="6">
        <v>66878</v>
      </c>
      <c r="R672" s="6"/>
      <c r="S672" s="6"/>
      <c r="T672" s="6"/>
    </row>
    <row r="673" spans="1:20" ht="15" x14ac:dyDescent="0.25">
      <c r="A673" s="1" t="s">
        <v>149</v>
      </c>
      <c r="B673" s="1" t="s">
        <v>150</v>
      </c>
      <c r="C673" s="1" t="str">
        <f t="shared" si="23"/>
        <v>F0548-U0548</v>
      </c>
      <c r="D673" s="1" t="s">
        <v>1089</v>
      </c>
      <c r="E673" s="1" t="s">
        <v>1124</v>
      </c>
      <c r="F673" s="11" t="s">
        <v>1711</v>
      </c>
      <c r="G673" s="11" t="str">
        <f t="shared" si="24"/>
        <v>F0548-U0548-hőmennyiségmérő 1</v>
      </c>
      <c r="H673" s="6">
        <v>32404797</v>
      </c>
      <c r="I673" s="6">
        <v>36.134999999999998</v>
      </c>
      <c r="J673" s="6">
        <v>36.654000000000003</v>
      </c>
      <c r="K673" s="6">
        <v>37.204000000000001</v>
      </c>
      <c r="L673" s="6">
        <v>37.424999999999997</v>
      </c>
      <c r="M673" s="6">
        <v>37.424999999999997</v>
      </c>
      <c r="N673" s="6">
        <v>37.424999999999997</v>
      </c>
      <c r="O673" s="6">
        <v>37.424999999999997</v>
      </c>
      <c r="P673" s="6">
        <v>37.424999999999997</v>
      </c>
      <c r="Q673" s="6">
        <v>37.542000000000002</v>
      </c>
      <c r="R673" s="6"/>
      <c r="S673" s="6"/>
      <c r="T673" s="6"/>
    </row>
    <row r="674" spans="1:20" ht="15" x14ac:dyDescent="0.25">
      <c r="A674" s="1" t="s">
        <v>151</v>
      </c>
      <c r="B674" s="1" t="s">
        <v>152</v>
      </c>
      <c r="C674" s="1" t="str">
        <f t="shared" si="23"/>
        <v>F0545-U0744</v>
      </c>
      <c r="D674" s="1" t="s">
        <v>1089</v>
      </c>
      <c r="E674" s="1" t="s">
        <v>1124</v>
      </c>
      <c r="F674" s="11" t="s">
        <v>1711</v>
      </c>
      <c r="G674" s="11" t="str">
        <f t="shared" si="24"/>
        <v>F0545-U0744-hőmennyiségmérő 1</v>
      </c>
      <c r="H674" s="6">
        <v>32478818</v>
      </c>
      <c r="I674" s="6">
        <v>54.984999999999999</v>
      </c>
      <c r="J674" s="6">
        <v>55.201999999999998</v>
      </c>
      <c r="K674" s="6">
        <v>55.344000000000001</v>
      </c>
      <c r="L674" s="6">
        <v>55.451999999999998</v>
      </c>
      <c r="M674" s="6">
        <v>55.451999999999998</v>
      </c>
      <c r="N674" s="6">
        <v>55.451999999999998</v>
      </c>
      <c r="O674" s="6">
        <v>55.451999999999998</v>
      </c>
      <c r="P674" s="6">
        <v>55.451999999999998</v>
      </c>
      <c r="Q674" s="6">
        <v>55.451999999999998</v>
      </c>
      <c r="R674" s="6"/>
      <c r="S674" s="6"/>
      <c r="T674" s="6"/>
    </row>
    <row r="675" spans="1:20" ht="15" x14ac:dyDescent="0.25">
      <c r="A675" s="1" t="s">
        <v>153</v>
      </c>
      <c r="B675" s="1" t="s">
        <v>154</v>
      </c>
      <c r="C675" s="1" t="str">
        <f t="shared" si="23"/>
        <v>F0546-U0546</v>
      </c>
      <c r="D675" s="1" t="s">
        <v>1089</v>
      </c>
      <c r="E675" s="1" t="s">
        <v>1124</v>
      </c>
      <c r="F675" s="11" t="s">
        <v>1711</v>
      </c>
      <c r="G675" s="11" t="str">
        <f t="shared" si="24"/>
        <v>F0546-U0546-hőmennyiségmérő 1</v>
      </c>
      <c r="H675" s="6">
        <v>469602</v>
      </c>
      <c r="I675" s="6">
        <v>76664</v>
      </c>
      <c r="J675" s="6">
        <v>77032</v>
      </c>
      <c r="K675" s="6">
        <v>77263</v>
      </c>
      <c r="L675" s="6">
        <v>77263</v>
      </c>
      <c r="M675" s="6">
        <v>77263</v>
      </c>
      <c r="N675" s="6">
        <v>77263</v>
      </c>
      <c r="O675" s="6">
        <v>77263</v>
      </c>
      <c r="P675" s="6">
        <v>77263</v>
      </c>
      <c r="Q675" s="6">
        <v>77437</v>
      </c>
      <c r="R675" s="6"/>
      <c r="S675" s="6"/>
      <c r="T675" s="6"/>
    </row>
    <row r="676" spans="1:20" ht="15" x14ac:dyDescent="0.25">
      <c r="A676" s="1" t="s">
        <v>155</v>
      </c>
      <c r="B676" s="1" t="s">
        <v>156</v>
      </c>
      <c r="C676" s="1" t="str">
        <f t="shared" si="23"/>
        <v>F0062-U0840</v>
      </c>
      <c r="D676" s="1" t="s">
        <v>1089</v>
      </c>
      <c r="E676" s="1" t="s">
        <v>1124</v>
      </c>
      <c r="F676" s="11" t="s">
        <v>1711</v>
      </c>
      <c r="G676" s="11" t="str">
        <f t="shared" si="24"/>
        <v>F0062-U0840-hőmennyiségmérő 1</v>
      </c>
      <c r="H676" s="6">
        <v>0</v>
      </c>
      <c r="I676" s="6">
        <v>104360</v>
      </c>
      <c r="J676" s="6">
        <v>104932</v>
      </c>
      <c r="K676" s="6">
        <v>105352</v>
      </c>
      <c r="L676" s="6">
        <v>105487</v>
      </c>
      <c r="M676" s="6">
        <v>105487</v>
      </c>
      <c r="N676" s="6">
        <v>105487</v>
      </c>
      <c r="O676" s="6">
        <v>105487</v>
      </c>
      <c r="P676" s="6">
        <v>105487</v>
      </c>
      <c r="Q676" s="6">
        <v>105487</v>
      </c>
      <c r="R676" s="6"/>
      <c r="S676" s="6"/>
      <c r="T676" s="6"/>
    </row>
    <row r="677" spans="1:20" ht="15" x14ac:dyDescent="0.25">
      <c r="A677" s="1" t="s">
        <v>157</v>
      </c>
      <c r="B677" s="1" t="s">
        <v>158</v>
      </c>
      <c r="C677" s="1" t="str">
        <f t="shared" si="23"/>
        <v>F0063-U1019</v>
      </c>
      <c r="D677" s="1" t="s">
        <v>1089</v>
      </c>
      <c r="E677" s="1" t="s">
        <v>1124</v>
      </c>
      <c r="F677" s="11" t="s">
        <v>1711</v>
      </c>
      <c r="G677" s="11" t="str">
        <f t="shared" si="24"/>
        <v>F0063-U1019-hőmennyiségmérő 1</v>
      </c>
      <c r="H677" s="6" t="s">
        <v>1176</v>
      </c>
      <c r="I677" s="6">
        <v>53701</v>
      </c>
      <c r="J677" s="6">
        <v>53701</v>
      </c>
      <c r="K677" s="6">
        <v>53701</v>
      </c>
      <c r="L677" s="6">
        <v>53701</v>
      </c>
      <c r="M677" s="6">
        <v>53701</v>
      </c>
      <c r="N677" s="6">
        <v>53701</v>
      </c>
      <c r="O677" s="6">
        <v>53701</v>
      </c>
      <c r="P677" s="6">
        <v>53701</v>
      </c>
      <c r="Q677" s="6">
        <v>53701</v>
      </c>
      <c r="R677" s="6"/>
      <c r="S677" s="6"/>
      <c r="T677" s="6"/>
    </row>
    <row r="678" spans="1:20" ht="15.75" customHeight="1" x14ac:dyDescent="0.25">
      <c r="A678" s="1" t="s">
        <v>159</v>
      </c>
      <c r="B678" s="1" t="s">
        <v>160</v>
      </c>
      <c r="C678" s="1" t="str">
        <f t="shared" si="23"/>
        <v>F0064-U0064</v>
      </c>
      <c r="D678" s="1" t="s">
        <v>1089</v>
      </c>
      <c r="E678" s="1" t="s">
        <v>1124</v>
      </c>
      <c r="F678" s="11" t="s">
        <v>1711</v>
      </c>
      <c r="G678" s="11" t="str">
        <f t="shared" si="24"/>
        <v>F0064-U0064-hőmennyiségmérő 1</v>
      </c>
      <c r="H678" s="6">
        <v>30469584</v>
      </c>
      <c r="I678" s="6">
        <v>82216</v>
      </c>
      <c r="J678" s="6">
        <v>82625</v>
      </c>
      <c r="K678" s="6">
        <v>82945</v>
      </c>
      <c r="L678" s="6">
        <v>83109</v>
      </c>
      <c r="M678" s="6">
        <v>83109</v>
      </c>
      <c r="N678" s="6">
        <v>83109</v>
      </c>
      <c r="O678" s="6">
        <v>83109</v>
      </c>
      <c r="P678" s="6">
        <v>83109</v>
      </c>
      <c r="Q678" s="6">
        <v>83112</v>
      </c>
      <c r="R678" s="6"/>
      <c r="S678" s="6"/>
      <c r="T678" s="6"/>
    </row>
    <row r="679" spans="1:20" ht="15" x14ac:dyDescent="0.25">
      <c r="A679" s="1" t="s">
        <v>161</v>
      </c>
      <c r="B679" s="1" t="s">
        <v>162</v>
      </c>
      <c r="C679" s="1" t="str">
        <f t="shared" si="23"/>
        <v>F0547-U0685</v>
      </c>
      <c r="D679" s="1" t="s">
        <v>1089</v>
      </c>
      <c r="E679" s="1" t="s">
        <v>1124</v>
      </c>
      <c r="F679" s="11" t="s">
        <v>1711</v>
      </c>
      <c r="G679" s="11" t="str">
        <f t="shared" si="24"/>
        <v>F0547-U0685-hőmennyiségmérő 1</v>
      </c>
      <c r="H679" s="6">
        <v>32478753</v>
      </c>
      <c r="I679" s="6">
        <v>51.034999999999997</v>
      </c>
      <c r="J679" s="6">
        <v>52.762</v>
      </c>
      <c r="K679" s="6">
        <v>54.496000000000002</v>
      </c>
      <c r="L679" s="6">
        <v>54.976999999999997</v>
      </c>
      <c r="M679" s="6">
        <v>54.976999999999997</v>
      </c>
      <c r="N679" s="6">
        <v>54.976999999999997</v>
      </c>
      <c r="O679" s="6">
        <v>54.976999999999997</v>
      </c>
      <c r="P679" s="6">
        <v>54.976999999999997</v>
      </c>
      <c r="Q679" s="6">
        <v>54.976999999999997</v>
      </c>
      <c r="R679" s="6"/>
      <c r="S679" s="6"/>
      <c r="T679" s="6"/>
    </row>
    <row r="680" spans="1:20" ht="15" x14ac:dyDescent="0.25">
      <c r="A680" s="1" t="s">
        <v>163</v>
      </c>
      <c r="B680" s="1" t="s">
        <v>164</v>
      </c>
      <c r="C680" s="1" t="str">
        <f t="shared" si="23"/>
        <v>F0065-U0065</v>
      </c>
      <c r="D680" s="1" t="s">
        <v>1089</v>
      </c>
      <c r="E680" s="1" t="s">
        <v>1124</v>
      </c>
      <c r="F680" s="11" t="s">
        <v>1711</v>
      </c>
      <c r="G680" s="11" t="str">
        <f t="shared" si="24"/>
        <v>F0065-U0065-hőmennyiségmérő 1</v>
      </c>
      <c r="H680" s="6" t="s">
        <v>1177</v>
      </c>
      <c r="I680" s="6">
        <v>54697</v>
      </c>
      <c r="J680" s="6">
        <v>55278</v>
      </c>
      <c r="K680" s="6">
        <v>55700</v>
      </c>
      <c r="L680" s="6">
        <v>56100</v>
      </c>
      <c r="M680" s="6">
        <v>56100</v>
      </c>
      <c r="N680" s="6">
        <v>56100</v>
      </c>
      <c r="O680" s="6">
        <v>56100</v>
      </c>
      <c r="P680" s="6">
        <v>56100</v>
      </c>
      <c r="Q680" s="6">
        <v>56100</v>
      </c>
      <c r="R680" s="6"/>
      <c r="S680" s="6"/>
      <c r="T680" s="6"/>
    </row>
    <row r="681" spans="1:20" ht="15" x14ac:dyDescent="0.25">
      <c r="A681" s="1" t="s">
        <v>165</v>
      </c>
      <c r="B681" s="1" t="s">
        <v>166</v>
      </c>
      <c r="C681" s="1" t="str">
        <f t="shared" si="23"/>
        <v>F0066-U0795</v>
      </c>
      <c r="D681" s="1" t="s">
        <v>1089</v>
      </c>
      <c r="E681" s="1" t="s">
        <v>1124</v>
      </c>
      <c r="F681" s="11" t="s">
        <v>1711</v>
      </c>
      <c r="G681" s="11" t="str">
        <f t="shared" si="24"/>
        <v>F0066-U0795-hőmennyiségmérő 1</v>
      </c>
      <c r="H681" s="6">
        <v>29731941</v>
      </c>
      <c r="I681" s="6">
        <v>310.80500000000001</v>
      </c>
      <c r="J681" s="6">
        <v>314.74900000000002</v>
      </c>
      <c r="K681" s="6">
        <v>317</v>
      </c>
      <c r="L681" s="6">
        <v>319.54000000000002</v>
      </c>
      <c r="M681" s="6">
        <v>319.54000000000002</v>
      </c>
      <c r="N681" s="6">
        <v>319.54000000000002</v>
      </c>
      <c r="O681" s="6">
        <v>319.54000000000002</v>
      </c>
      <c r="P681" s="6">
        <v>319.54000000000002</v>
      </c>
      <c r="Q681" s="6">
        <v>319.54000000000002</v>
      </c>
      <c r="R681" s="6"/>
      <c r="S681" s="6"/>
      <c r="T681" s="6"/>
    </row>
    <row r="682" spans="1:20" ht="15" x14ac:dyDescent="0.25">
      <c r="A682" s="1" t="s">
        <v>167</v>
      </c>
      <c r="B682" s="1" t="s">
        <v>168</v>
      </c>
      <c r="C682" s="1" t="str">
        <f t="shared" si="23"/>
        <v>F0067-U0913</v>
      </c>
      <c r="D682" s="1" t="s">
        <v>1089</v>
      </c>
      <c r="E682" s="1" t="s">
        <v>1124</v>
      </c>
      <c r="F682" s="11" t="s">
        <v>1711</v>
      </c>
      <c r="G682" s="11" t="str">
        <f t="shared" si="24"/>
        <v>F0067-U0913-hőmennyiségmérő 1</v>
      </c>
      <c r="H682" s="6">
        <v>0</v>
      </c>
      <c r="I682" s="6">
        <v>133.78899999999999</v>
      </c>
      <c r="J682" s="6">
        <v>135.55199999999999</v>
      </c>
      <c r="K682" s="6">
        <v>136.14400000000001</v>
      </c>
      <c r="L682" s="6">
        <v>136.72999999999999</v>
      </c>
      <c r="M682" s="6">
        <v>136.72999999999999</v>
      </c>
      <c r="N682" s="6">
        <v>136.72999999999999</v>
      </c>
      <c r="O682" s="6">
        <v>136.72999999999999</v>
      </c>
      <c r="P682" s="6">
        <v>136.72999999999999</v>
      </c>
      <c r="Q682" s="6">
        <v>136.72999999999999</v>
      </c>
      <c r="R682" s="6"/>
      <c r="S682" s="6"/>
      <c r="T682" s="6"/>
    </row>
    <row r="683" spans="1:20" ht="15" x14ac:dyDescent="0.25">
      <c r="A683" s="1" t="s">
        <v>28</v>
      </c>
      <c r="B683" s="1" t="s">
        <v>29</v>
      </c>
      <c r="C683" s="1" t="str">
        <f t="shared" si="23"/>
        <v>F0124-U1049</v>
      </c>
      <c r="D683" s="1" t="s">
        <v>1107</v>
      </c>
      <c r="E683" s="1" t="s">
        <v>1122</v>
      </c>
      <c r="F683" s="21" t="s">
        <v>1236</v>
      </c>
      <c r="G683" s="11" t="str">
        <f t="shared" si="24"/>
        <v>F0124-U1049-költségmegosztó 1</v>
      </c>
      <c r="H683" s="11" t="str">
        <f>IFERROR(INDEX('Eötvös u E0034 ktgo ISTA'!$A$3:$Q$129,MATCH('költségosztó értékek'!G683,'Eötvös u E0034 ktgo ISTA'!$O$3:$O$129,0),5),"")</f>
        <v>012598731</v>
      </c>
      <c r="I683" s="6"/>
      <c r="J683" s="6"/>
      <c r="K683" s="6"/>
      <c r="L683" s="6"/>
      <c r="M683" s="6"/>
      <c r="N683" s="6"/>
      <c r="O683" s="6"/>
      <c r="P683" s="6"/>
      <c r="Q683" s="6">
        <f>IFERROR(INDEX('Eötvös u E0034 ktgo ISTA'!$E$3:$H$129,MATCH('költségosztó értékek'!$H683,'Eötvös u E0034 ktgo ISTA'!$E$3:$E$129,0),4),"")</f>
        <v>317</v>
      </c>
      <c r="R683" s="6"/>
      <c r="S683" s="6"/>
      <c r="T683" s="6"/>
    </row>
    <row r="684" spans="1:20" ht="15" x14ac:dyDescent="0.25">
      <c r="A684" s="1" t="s">
        <v>28</v>
      </c>
      <c r="B684" s="1" t="s">
        <v>29</v>
      </c>
      <c r="C684" s="1" t="str">
        <f t="shared" si="23"/>
        <v>F0124-U1049</v>
      </c>
      <c r="D684" s="1" t="s">
        <v>1107</v>
      </c>
      <c r="E684" s="1" t="s">
        <v>1122</v>
      </c>
      <c r="F684" s="21" t="s">
        <v>1237</v>
      </c>
      <c r="G684" s="11" t="str">
        <f t="shared" si="24"/>
        <v>F0124-U1049-költségmegosztó 2</v>
      </c>
      <c r="H684" s="11" t="str">
        <f>IFERROR(INDEX('Eötvös u E0034 ktgo ISTA'!$A$3:$Q$129,MATCH('költségosztó értékek'!G684,'Eötvös u E0034 ktgo ISTA'!$O$3:$O$129,0),5),"")</f>
        <v>012598748</v>
      </c>
      <c r="I684" s="6"/>
      <c r="J684" s="6"/>
      <c r="K684" s="6"/>
      <c r="L684" s="6"/>
      <c r="M684" s="6"/>
      <c r="N684" s="6"/>
      <c r="O684" s="6"/>
      <c r="P684" s="6"/>
      <c r="Q684" s="6">
        <f>IFERROR(INDEX('Eötvös u E0034 ktgo ISTA'!$E$3:$H$129,MATCH('költségosztó értékek'!$H684,'Eötvös u E0034 ktgo ISTA'!$E$3:$E$129,0),4),"")</f>
        <v>992</v>
      </c>
      <c r="R684" s="6"/>
      <c r="S684" s="6"/>
      <c r="T684" s="6"/>
    </row>
    <row r="685" spans="1:20" ht="15" x14ac:dyDescent="0.25">
      <c r="A685" s="1" t="s">
        <v>28</v>
      </c>
      <c r="B685" s="1" t="s">
        <v>29</v>
      </c>
      <c r="C685" s="1" t="str">
        <f t="shared" si="23"/>
        <v>F0124-U1049</v>
      </c>
      <c r="D685" s="1" t="s">
        <v>1107</v>
      </c>
      <c r="E685" s="1" t="s">
        <v>1122</v>
      </c>
      <c r="F685" s="21" t="s">
        <v>1238</v>
      </c>
      <c r="G685" s="11" t="str">
        <f t="shared" si="24"/>
        <v>F0124-U1049-költségmegosztó 3</v>
      </c>
      <c r="H685" s="11" t="str">
        <f>IFERROR(INDEX('Eötvös u E0034 ktgo ISTA'!$A$3:$Q$129,MATCH('költségosztó értékek'!G685,'Eötvös u E0034 ktgo ISTA'!$O$3:$O$129,0),5),"")</f>
        <v>004894254</v>
      </c>
      <c r="I685" s="6"/>
      <c r="J685" s="6"/>
      <c r="K685" s="6"/>
      <c r="L685" s="6"/>
      <c r="M685" s="6"/>
      <c r="N685" s="6"/>
      <c r="O685" s="6"/>
      <c r="P685" s="6"/>
      <c r="Q685" s="6">
        <f>IFERROR(INDEX('Eötvös u E0034 ktgo ISTA'!$E$3:$H$129,MATCH('költségosztó értékek'!$H685,'Eötvös u E0034 ktgo ISTA'!$E$3:$E$129,0),4),"")</f>
        <v>252</v>
      </c>
      <c r="R685" s="6"/>
      <c r="S685" s="6"/>
      <c r="T685" s="6"/>
    </row>
    <row r="686" spans="1:20" ht="15" x14ac:dyDescent="0.25">
      <c r="A686" s="1" t="s">
        <v>28</v>
      </c>
      <c r="B686" s="1" t="s">
        <v>29</v>
      </c>
      <c r="C686" s="1" t="str">
        <f t="shared" si="23"/>
        <v>F0124-U1049</v>
      </c>
      <c r="D686" s="1" t="s">
        <v>1107</v>
      </c>
      <c r="E686" s="1" t="s">
        <v>1122</v>
      </c>
      <c r="F686" s="21" t="s">
        <v>1239</v>
      </c>
      <c r="G686" s="11" t="str">
        <f t="shared" si="24"/>
        <v>F0124-U1049-költségmegosztó 4</v>
      </c>
      <c r="H686" s="11" t="str">
        <f>IFERROR(INDEX('Eötvös u E0034 ktgo ISTA'!$A$3:$Q$129,MATCH('költségosztó értékek'!G686,'Eötvös u E0034 ktgo ISTA'!$O$3:$O$129,0),5),"")</f>
        <v>012598755</v>
      </c>
      <c r="I686" s="6"/>
      <c r="J686" s="6"/>
      <c r="K686" s="6"/>
      <c r="L686" s="6"/>
      <c r="M686" s="6"/>
      <c r="N686" s="6"/>
      <c r="O686" s="6"/>
      <c r="P686" s="6"/>
      <c r="Q686" s="6">
        <f>IFERROR(INDEX('Eötvös u E0034 ktgo ISTA'!$E$3:$H$129,MATCH('költségosztó értékek'!$H686,'Eötvös u E0034 ktgo ISTA'!$E$3:$E$129,0),4),"")</f>
        <v>1015</v>
      </c>
      <c r="R686" s="6"/>
      <c r="S686" s="6"/>
      <c r="T686" s="6"/>
    </row>
    <row r="687" spans="1:20" ht="15" x14ac:dyDescent="0.25">
      <c r="A687" s="1" t="s">
        <v>28</v>
      </c>
      <c r="B687" s="1" t="s">
        <v>29</v>
      </c>
      <c r="C687" s="1" t="str">
        <f t="shared" ref="C687:C776" si="31">CONCATENATE(A687,"-",B687)</f>
        <v>F0124-U1049</v>
      </c>
      <c r="D687" s="1" t="s">
        <v>1107</v>
      </c>
      <c r="E687" s="1" t="s">
        <v>1122</v>
      </c>
      <c r="F687" s="21" t="s">
        <v>1240</v>
      </c>
      <c r="G687" s="11" t="str">
        <f t="shared" ref="G687:G776" si="32">CONCATENATE(C687,"-",F687)</f>
        <v>F0124-U1049-költségmegosztó 5</v>
      </c>
      <c r="H687" s="11" t="str">
        <f>IFERROR(INDEX('Eötvös u E0034 ktgo ISTA'!$A$3:$Q$129,MATCH('költségosztó értékek'!G687,'Eötvös u E0034 ktgo ISTA'!$O$3:$O$129,0),5),"")</f>
        <v>004894230</v>
      </c>
      <c r="I687" s="6"/>
      <c r="J687" s="6"/>
      <c r="K687" s="6"/>
      <c r="L687" s="6"/>
      <c r="M687" s="6"/>
      <c r="N687" s="6"/>
      <c r="O687" s="6"/>
      <c r="P687" s="6"/>
      <c r="Q687" s="6">
        <f>IFERROR(INDEX('Eötvös u E0034 ktgo ISTA'!$E$3:$H$129,MATCH('költségosztó értékek'!$H687,'Eötvös u E0034 ktgo ISTA'!$E$3:$E$129,0),4),"")</f>
        <v>1187</v>
      </c>
      <c r="R687" s="6"/>
      <c r="S687" s="6"/>
      <c r="T687" s="6"/>
    </row>
    <row r="688" spans="1:20" ht="15" x14ac:dyDescent="0.25">
      <c r="A688" s="1" t="s">
        <v>28</v>
      </c>
      <c r="B688" s="1" t="s">
        <v>29</v>
      </c>
      <c r="C688" s="1" t="str">
        <f t="shared" ref="C688:C689" si="33">CONCATENATE(A688,"-",B688)</f>
        <v>F0124-U1049</v>
      </c>
      <c r="D688" s="1" t="s">
        <v>1107</v>
      </c>
      <c r="E688" s="1" t="s">
        <v>1122</v>
      </c>
      <c r="F688" s="61" t="s">
        <v>1450</v>
      </c>
      <c r="G688" s="11" t="str">
        <f t="shared" si="32"/>
        <v>F0124-U1049-költségmegosztó 6</v>
      </c>
      <c r="H688" s="11" t="str">
        <f>IFERROR(INDEX('Eötvös u E0034 ktgo ISTA'!$A$3:$Q$129,MATCH('költségosztó értékek'!G688,'Eötvös u E0034 ktgo ISTA'!$O$3:$O$129,0),5),"")</f>
        <v>012598724</v>
      </c>
      <c r="I688" s="6"/>
      <c r="J688" s="6"/>
      <c r="K688" s="6"/>
      <c r="L688" s="6"/>
      <c r="M688" s="6"/>
      <c r="N688" s="6"/>
      <c r="O688" s="6"/>
      <c r="P688" s="6"/>
      <c r="Q688" s="6">
        <f>IFERROR(INDEX('Eötvös u E0034 ktgo ISTA'!$E$3:$H$129,MATCH('költségosztó értékek'!$H688,'Eötvös u E0034 ktgo ISTA'!$E$3:$E$129,0),4),"")</f>
        <v>0</v>
      </c>
      <c r="R688" s="6"/>
      <c r="S688" s="6"/>
      <c r="T688" s="6"/>
    </row>
    <row r="689" spans="1:20" ht="15" x14ac:dyDescent="0.25">
      <c r="A689" s="1" t="s">
        <v>28</v>
      </c>
      <c r="B689" s="1" t="s">
        <v>29</v>
      </c>
      <c r="C689" s="1" t="str">
        <f t="shared" si="33"/>
        <v>F0124-U1049</v>
      </c>
      <c r="D689" s="1" t="s">
        <v>1107</v>
      </c>
      <c r="E689" s="1" t="s">
        <v>1122</v>
      </c>
      <c r="F689" s="61" t="s">
        <v>1451</v>
      </c>
      <c r="G689" s="11" t="str">
        <f t="shared" si="32"/>
        <v>F0124-U1049-költségmegosztó 7</v>
      </c>
      <c r="H689" s="11" t="str">
        <f>IFERROR(INDEX('Eötvös u E0034 ktgo ISTA'!$A$3:$Q$129,MATCH('költségosztó értékek'!G689,'Eötvös u E0034 ktgo ISTA'!$O$3:$O$129,0),5),"")</f>
        <v>012598762</v>
      </c>
      <c r="I689" s="6"/>
      <c r="J689" s="6"/>
      <c r="K689" s="6"/>
      <c r="L689" s="6"/>
      <c r="M689" s="6"/>
      <c r="N689" s="6"/>
      <c r="O689" s="6"/>
      <c r="P689" s="6"/>
      <c r="Q689" s="6">
        <f>IFERROR(INDEX('Eötvös u E0034 ktgo ISTA'!$E$3:$H$129,MATCH('költségosztó értékek'!$H689,'Eötvös u E0034 ktgo ISTA'!$E$3:$E$129,0),4),"")</f>
        <v>939</v>
      </c>
      <c r="R689" s="6"/>
      <c r="S689" s="6"/>
      <c r="T689" s="6"/>
    </row>
    <row r="690" spans="1:20" ht="15" x14ac:dyDescent="0.25">
      <c r="A690" s="1" t="s">
        <v>30</v>
      </c>
      <c r="B690" s="1" t="s">
        <v>31</v>
      </c>
      <c r="C690" s="1" t="str">
        <f t="shared" si="31"/>
        <v>F0126-U0554</v>
      </c>
      <c r="D690" s="1" t="s">
        <v>1107</v>
      </c>
      <c r="E690" s="1" t="s">
        <v>1122</v>
      </c>
      <c r="F690" s="21" t="s">
        <v>1236</v>
      </c>
      <c r="G690" s="11" t="str">
        <f t="shared" si="32"/>
        <v>F0126-U0554-költségmegosztó 1</v>
      </c>
      <c r="H690" s="11" t="str">
        <f>IFERROR(INDEX('Eötvös u E0034 ktgo ISTA'!$A$3:$Q$129,MATCH('költségosztó értékek'!G690,'Eötvös u E0034 ktgo ISTA'!$O$3:$O$129,0),5),"")</f>
        <v>004894261</v>
      </c>
      <c r="I690" s="6"/>
      <c r="J690" s="6"/>
      <c r="K690" s="6"/>
      <c r="L690" s="6"/>
      <c r="M690" s="6"/>
      <c r="N690" s="6"/>
      <c r="O690" s="6"/>
      <c r="P690" s="6"/>
      <c r="Q690" s="6">
        <f>IFERROR(INDEX('Eötvös u E0034 ktgo ISTA'!$E$3:$H$129,MATCH('költségosztó értékek'!$H690,'Eötvös u E0034 ktgo ISTA'!$E$3:$E$129,0),4),"")</f>
        <v>611</v>
      </c>
      <c r="R690" s="6"/>
      <c r="S690" s="6"/>
      <c r="T690" s="6"/>
    </row>
    <row r="691" spans="1:20" ht="15" x14ac:dyDescent="0.25">
      <c r="A691" s="1" t="s">
        <v>30</v>
      </c>
      <c r="B691" s="1" t="s">
        <v>31</v>
      </c>
      <c r="C691" s="1" t="str">
        <f t="shared" si="31"/>
        <v>F0126-U0554</v>
      </c>
      <c r="D691" s="1" t="s">
        <v>1107</v>
      </c>
      <c r="E691" s="1" t="s">
        <v>1122</v>
      </c>
      <c r="F691" s="21" t="s">
        <v>1237</v>
      </c>
      <c r="G691" s="11" t="str">
        <f t="shared" si="32"/>
        <v>F0126-U0554-költségmegosztó 2</v>
      </c>
      <c r="H691" s="11" t="str">
        <f>IFERROR(INDEX('Eötvös u E0034 ktgo ISTA'!$A$3:$Q$129,MATCH('költségosztó értékek'!G691,'Eötvös u E0034 ktgo ISTA'!$O$3:$O$129,0),5),"")</f>
        <v>004894346</v>
      </c>
      <c r="I691" s="6"/>
      <c r="J691" s="6"/>
      <c r="K691" s="6"/>
      <c r="L691" s="6"/>
      <c r="M691" s="6"/>
      <c r="N691" s="6"/>
      <c r="O691" s="6"/>
      <c r="P691" s="6"/>
      <c r="Q691" s="6">
        <f>IFERROR(INDEX('Eötvös u E0034 ktgo ISTA'!$E$3:$H$129,MATCH('költségosztó értékek'!$H691,'Eötvös u E0034 ktgo ISTA'!$E$3:$E$129,0),4),"")</f>
        <v>843</v>
      </c>
      <c r="R691" s="6"/>
      <c r="S691" s="6"/>
      <c r="T691" s="6"/>
    </row>
    <row r="692" spans="1:20" ht="15" x14ac:dyDescent="0.25">
      <c r="A692" s="1" t="s">
        <v>30</v>
      </c>
      <c r="B692" s="1" t="s">
        <v>31</v>
      </c>
      <c r="C692" s="1" t="str">
        <f t="shared" si="31"/>
        <v>F0126-U0554</v>
      </c>
      <c r="D692" s="1" t="s">
        <v>1107</v>
      </c>
      <c r="E692" s="1" t="s">
        <v>1122</v>
      </c>
      <c r="F692" s="21" t="s">
        <v>1238</v>
      </c>
      <c r="G692" s="11" t="str">
        <f t="shared" si="32"/>
        <v>F0126-U0554-költségmegosztó 3</v>
      </c>
      <c r="H692" s="11" t="str">
        <f>IFERROR(INDEX('Eötvös u E0034 ktgo ISTA'!$A$3:$Q$129,MATCH('költségosztó értékek'!G692,'Eötvös u E0034 ktgo ISTA'!$O$3:$O$129,0),5),"")</f>
        <v>004894278</v>
      </c>
      <c r="I692" s="6"/>
      <c r="J692" s="6"/>
      <c r="K692" s="6"/>
      <c r="L692" s="6"/>
      <c r="M692" s="6"/>
      <c r="N692" s="6"/>
      <c r="O692" s="6"/>
      <c r="P692" s="6"/>
      <c r="Q692" s="6">
        <f>IFERROR(INDEX('Eötvös u E0034 ktgo ISTA'!$E$3:$H$129,MATCH('költségosztó értékek'!$H692,'Eötvös u E0034 ktgo ISTA'!$E$3:$E$129,0),4),"")</f>
        <v>960</v>
      </c>
      <c r="R692" s="6"/>
      <c r="S692" s="6"/>
      <c r="T692" s="6"/>
    </row>
    <row r="693" spans="1:20" ht="15" x14ac:dyDescent="0.25">
      <c r="A693" s="1" t="s">
        <v>30</v>
      </c>
      <c r="B693" s="1" t="s">
        <v>31</v>
      </c>
      <c r="C693" s="1" t="str">
        <f t="shared" si="31"/>
        <v>F0126-U0554</v>
      </c>
      <c r="D693" s="1" t="s">
        <v>1107</v>
      </c>
      <c r="E693" s="1" t="s">
        <v>1122</v>
      </c>
      <c r="F693" s="21" t="s">
        <v>1239</v>
      </c>
      <c r="G693" s="11" t="str">
        <f t="shared" si="32"/>
        <v>F0126-U0554-költségmegosztó 4</v>
      </c>
      <c r="H693" s="11" t="str">
        <f>IFERROR(INDEX('Eötvös u E0034 ktgo ISTA'!$A$3:$Q$129,MATCH('költségosztó értékek'!G693,'Eötvös u E0034 ktgo ISTA'!$O$3:$O$129,0),5),"")</f>
        <v/>
      </c>
      <c r="I693" s="6"/>
      <c r="J693" s="6"/>
      <c r="K693" s="6"/>
      <c r="L693" s="6"/>
      <c r="M693" s="6"/>
      <c r="N693" s="6"/>
      <c r="O693" s="6"/>
      <c r="P693" s="6"/>
      <c r="Q693" s="6" t="str">
        <f>IFERROR(INDEX('Eötvös u E0034 ktgo ISTA'!$E$3:$H$129,MATCH('költségosztó értékek'!$H693,'Eötvös u E0034 ktgo ISTA'!$E$3:$E$129,0),4),"")</f>
        <v/>
      </c>
      <c r="R693" s="6"/>
      <c r="S693" s="6"/>
      <c r="T693" s="6"/>
    </row>
    <row r="694" spans="1:20" ht="15" x14ac:dyDescent="0.25">
      <c r="A694" s="1" t="s">
        <v>30</v>
      </c>
      <c r="B694" s="1" t="s">
        <v>31</v>
      </c>
      <c r="C694" s="1" t="str">
        <f t="shared" si="31"/>
        <v>F0126-U0554</v>
      </c>
      <c r="D694" s="1" t="s">
        <v>1107</v>
      </c>
      <c r="E694" s="1" t="s">
        <v>1122</v>
      </c>
      <c r="F694" s="21" t="s">
        <v>1240</v>
      </c>
      <c r="G694" s="11" t="str">
        <f t="shared" si="32"/>
        <v>F0126-U0554-költségmegosztó 5</v>
      </c>
      <c r="H694" s="11" t="str">
        <f>IFERROR(INDEX('Eötvös u E0034 ktgo ISTA'!$A$3:$Q$129,MATCH('költségosztó értékek'!G694,'Eötvös u E0034 ktgo ISTA'!$O$3:$O$129,0),5),"")</f>
        <v/>
      </c>
      <c r="I694" s="6"/>
      <c r="J694" s="6"/>
      <c r="K694" s="6"/>
      <c r="L694" s="6"/>
      <c r="M694" s="6"/>
      <c r="N694" s="6"/>
      <c r="O694" s="6"/>
      <c r="P694" s="6"/>
      <c r="Q694" s="6" t="str">
        <f>IFERROR(INDEX('Eötvös u E0034 ktgo ISTA'!$E$3:$H$129,MATCH('költségosztó értékek'!$H694,'Eötvös u E0034 ktgo ISTA'!$E$3:$E$129,0),4),"")</f>
        <v/>
      </c>
      <c r="R694" s="6"/>
      <c r="S694" s="6"/>
      <c r="T694" s="6"/>
    </row>
    <row r="695" spans="1:20" ht="15" x14ac:dyDescent="0.25">
      <c r="A695" s="1" t="s">
        <v>30</v>
      </c>
      <c r="B695" s="1" t="s">
        <v>31</v>
      </c>
      <c r="C695" s="1" t="str">
        <f t="shared" ref="C695:C696" si="34">CONCATENATE(A695,"-",B695)</f>
        <v>F0126-U0554</v>
      </c>
      <c r="D695" s="1" t="s">
        <v>1107</v>
      </c>
      <c r="E695" s="1" t="s">
        <v>1122</v>
      </c>
      <c r="F695" s="61" t="s">
        <v>1450</v>
      </c>
      <c r="G695" s="11" t="str">
        <f t="shared" si="32"/>
        <v>F0126-U0554-költségmegosztó 6</v>
      </c>
      <c r="H695" s="11" t="str">
        <f>IFERROR(INDEX('Eötvös u E0034 ktgo ISTA'!$A$3:$Q$129,MATCH('költségosztó értékek'!G695,'Eötvös u E0034 ktgo ISTA'!$O$3:$O$129,0),5),"")</f>
        <v/>
      </c>
      <c r="I695" s="6"/>
      <c r="J695" s="6"/>
      <c r="K695" s="6"/>
      <c r="L695" s="6"/>
      <c r="M695" s="6"/>
      <c r="N695" s="6"/>
      <c r="O695" s="6"/>
      <c r="P695" s="6"/>
      <c r="Q695" s="6" t="str">
        <f>IFERROR(INDEX('Eötvös u E0034 ktgo ISTA'!$E$3:$H$129,MATCH('költségosztó értékek'!$H695,'Eötvös u E0034 ktgo ISTA'!$E$3:$E$129,0),4),"")</f>
        <v/>
      </c>
      <c r="R695" s="6"/>
      <c r="S695" s="6"/>
      <c r="T695" s="6"/>
    </row>
    <row r="696" spans="1:20" ht="15" x14ac:dyDescent="0.25">
      <c r="A696" s="1" t="s">
        <v>30</v>
      </c>
      <c r="B696" s="1" t="s">
        <v>31</v>
      </c>
      <c r="C696" s="1" t="str">
        <f t="shared" si="34"/>
        <v>F0126-U0554</v>
      </c>
      <c r="D696" s="1" t="s">
        <v>1107</v>
      </c>
      <c r="E696" s="1" t="s">
        <v>1122</v>
      </c>
      <c r="F696" s="61" t="s">
        <v>1451</v>
      </c>
      <c r="G696" s="11" t="str">
        <f t="shared" si="32"/>
        <v>F0126-U0554-költségmegosztó 7</v>
      </c>
      <c r="H696" s="11" t="str">
        <f>IFERROR(INDEX('Eötvös u E0034 ktgo ISTA'!$A$3:$Q$129,MATCH('költségosztó értékek'!G696,'Eötvös u E0034 ktgo ISTA'!$O$3:$O$129,0),5),"")</f>
        <v/>
      </c>
      <c r="I696" s="6"/>
      <c r="J696" s="6"/>
      <c r="K696" s="6"/>
      <c r="L696" s="6"/>
      <c r="M696" s="6"/>
      <c r="N696" s="6"/>
      <c r="O696" s="6"/>
      <c r="P696" s="6"/>
      <c r="Q696" s="6" t="str">
        <f>IFERROR(INDEX('Eötvös u E0034 ktgo ISTA'!$E$3:$H$129,MATCH('költségosztó értékek'!$H696,'Eötvös u E0034 ktgo ISTA'!$E$3:$E$129,0),4),"")</f>
        <v/>
      </c>
      <c r="R696" s="6"/>
      <c r="S696" s="6"/>
      <c r="T696" s="6"/>
    </row>
    <row r="697" spans="1:20" ht="15" x14ac:dyDescent="0.25">
      <c r="A697" s="1" t="s">
        <v>32</v>
      </c>
      <c r="B697" s="1" t="s">
        <v>33</v>
      </c>
      <c r="C697" s="1" t="str">
        <f t="shared" si="31"/>
        <v>F0127-U0900</v>
      </c>
      <c r="D697" s="1" t="s">
        <v>1107</v>
      </c>
      <c r="E697" s="1" t="s">
        <v>1122</v>
      </c>
      <c r="F697" s="21" t="s">
        <v>1236</v>
      </c>
      <c r="G697" s="11" t="str">
        <f t="shared" si="32"/>
        <v>F0127-U0900-költségmegosztó 1</v>
      </c>
      <c r="H697" s="11" t="str">
        <f>IFERROR(INDEX('Eötvös u E0034 ktgo ISTA'!$A$3:$Q$129,MATCH('költségosztó értékek'!G697,'Eötvös u E0034 ktgo ISTA'!$O$3:$O$129,0),5),"")</f>
        <v>012598809</v>
      </c>
      <c r="I697" s="6"/>
      <c r="J697" s="6"/>
      <c r="K697" s="6"/>
      <c r="L697" s="6"/>
      <c r="M697" s="6"/>
      <c r="N697" s="6"/>
      <c r="O697" s="6"/>
      <c r="P697" s="6"/>
      <c r="Q697" s="6">
        <f>IFERROR(INDEX('Eötvös u E0034 ktgo ISTA'!$E$3:$H$129,MATCH('költségosztó értékek'!$H697,'Eötvös u E0034 ktgo ISTA'!$E$3:$E$129,0),4),"")</f>
        <v>0</v>
      </c>
      <c r="R697" s="6"/>
      <c r="S697" s="6"/>
      <c r="T697" s="6"/>
    </row>
    <row r="698" spans="1:20" ht="15" x14ac:dyDescent="0.25">
      <c r="A698" s="1" t="s">
        <v>32</v>
      </c>
      <c r="B698" s="1" t="s">
        <v>33</v>
      </c>
      <c r="C698" s="1" t="str">
        <f t="shared" si="31"/>
        <v>F0127-U0900</v>
      </c>
      <c r="D698" s="1" t="s">
        <v>1107</v>
      </c>
      <c r="E698" s="1" t="s">
        <v>1122</v>
      </c>
      <c r="F698" s="21" t="s">
        <v>1237</v>
      </c>
      <c r="G698" s="11" t="str">
        <f t="shared" si="32"/>
        <v>F0127-U0900-költségmegosztó 2</v>
      </c>
      <c r="H698" s="11" t="str">
        <f>IFERROR(INDEX('Eötvös u E0034 ktgo ISTA'!$A$3:$Q$129,MATCH('költségosztó értékek'!G698,'Eötvös u E0034 ktgo ISTA'!$O$3:$O$129,0),5),"")</f>
        <v>012598663</v>
      </c>
      <c r="I698" s="6"/>
      <c r="J698" s="6"/>
      <c r="K698" s="6"/>
      <c r="L698" s="6"/>
      <c r="M698" s="6"/>
      <c r="N698" s="6"/>
      <c r="O698" s="6"/>
      <c r="P698" s="6"/>
      <c r="Q698" s="6">
        <f>IFERROR(INDEX('Eötvös u E0034 ktgo ISTA'!$E$3:$H$129,MATCH('költségosztó értékek'!$H698,'Eötvös u E0034 ktgo ISTA'!$E$3:$E$129,0),4),"")</f>
        <v>4</v>
      </c>
      <c r="R698" s="6"/>
      <c r="S698" s="6"/>
      <c r="T698" s="6"/>
    </row>
    <row r="699" spans="1:20" ht="15" x14ac:dyDescent="0.25">
      <c r="A699" s="1" t="s">
        <v>32</v>
      </c>
      <c r="B699" s="1" t="s">
        <v>33</v>
      </c>
      <c r="C699" s="1" t="str">
        <f t="shared" si="31"/>
        <v>F0127-U0900</v>
      </c>
      <c r="D699" s="1" t="s">
        <v>1107</v>
      </c>
      <c r="E699" s="1" t="s">
        <v>1122</v>
      </c>
      <c r="F699" s="21" t="s">
        <v>1238</v>
      </c>
      <c r="G699" s="11" t="str">
        <f t="shared" si="32"/>
        <v>F0127-U0900-költségmegosztó 3</v>
      </c>
      <c r="H699" s="11" t="str">
        <f>IFERROR(INDEX('Eötvös u E0034 ktgo ISTA'!$A$3:$Q$129,MATCH('költségosztó értékek'!G699,'Eötvös u E0034 ktgo ISTA'!$O$3:$O$129,0),5),"")</f>
        <v>012598793</v>
      </c>
      <c r="I699" s="6"/>
      <c r="J699" s="6"/>
      <c r="K699" s="6"/>
      <c r="L699" s="6"/>
      <c r="M699" s="6"/>
      <c r="N699" s="6"/>
      <c r="O699" s="6"/>
      <c r="P699" s="6"/>
      <c r="Q699" s="6">
        <f>IFERROR(INDEX('Eötvös u E0034 ktgo ISTA'!$E$3:$H$129,MATCH('költségosztó értékek'!$H699,'Eötvös u E0034 ktgo ISTA'!$E$3:$E$129,0),4),"")</f>
        <v>17</v>
      </c>
      <c r="R699" s="6"/>
      <c r="S699" s="6"/>
      <c r="T699" s="6"/>
    </row>
    <row r="700" spans="1:20" ht="15" x14ac:dyDescent="0.25">
      <c r="A700" s="1" t="s">
        <v>32</v>
      </c>
      <c r="B700" s="1" t="s">
        <v>33</v>
      </c>
      <c r="C700" s="1" t="str">
        <f t="shared" si="31"/>
        <v>F0127-U0900</v>
      </c>
      <c r="D700" s="1" t="s">
        <v>1107</v>
      </c>
      <c r="E700" s="1" t="s">
        <v>1122</v>
      </c>
      <c r="F700" s="21" t="s">
        <v>1239</v>
      </c>
      <c r="G700" s="11" t="str">
        <f t="shared" si="32"/>
        <v>F0127-U0900-költségmegosztó 4</v>
      </c>
      <c r="H700" s="11" t="str">
        <f>IFERROR(INDEX('Eötvös u E0034 ktgo ISTA'!$A$3:$Q$129,MATCH('költségosztó értékek'!G700,'Eötvös u E0034 ktgo ISTA'!$O$3:$O$129,0),5),"")</f>
        <v>012598823</v>
      </c>
      <c r="I700" s="6"/>
      <c r="J700" s="6"/>
      <c r="K700" s="6"/>
      <c r="L700" s="6"/>
      <c r="M700" s="6"/>
      <c r="N700" s="6"/>
      <c r="O700" s="6"/>
      <c r="P700" s="6"/>
      <c r="Q700" s="6">
        <f>IFERROR(INDEX('Eötvös u E0034 ktgo ISTA'!$E$3:$H$129,MATCH('költségosztó értékek'!$H700,'Eötvös u E0034 ktgo ISTA'!$E$3:$E$129,0),4),"")</f>
        <v>19</v>
      </c>
      <c r="R700" s="6"/>
      <c r="S700" s="6"/>
      <c r="T700" s="6"/>
    </row>
    <row r="701" spans="1:20" ht="15" x14ac:dyDescent="0.25">
      <c r="A701" s="1" t="s">
        <v>32</v>
      </c>
      <c r="B701" s="1" t="s">
        <v>33</v>
      </c>
      <c r="C701" s="1" t="str">
        <f t="shared" si="31"/>
        <v>F0127-U0900</v>
      </c>
      <c r="D701" s="1" t="s">
        <v>1107</v>
      </c>
      <c r="E701" s="1" t="s">
        <v>1122</v>
      </c>
      <c r="F701" s="21" t="s">
        <v>1240</v>
      </c>
      <c r="G701" s="11" t="str">
        <f t="shared" si="32"/>
        <v>F0127-U0900-költségmegosztó 5</v>
      </c>
      <c r="H701" s="11" t="str">
        <f>IFERROR(INDEX('Eötvös u E0034 ktgo ISTA'!$A$3:$Q$129,MATCH('költségosztó értékek'!G701,'Eötvös u E0034 ktgo ISTA'!$O$3:$O$129,0),5),"")</f>
        <v/>
      </c>
      <c r="I701" s="6"/>
      <c r="J701" s="6"/>
      <c r="K701" s="6"/>
      <c r="L701" s="6"/>
      <c r="M701" s="6"/>
      <c r="N701" s="6"/>
      <c r="O701" s="6"/>
      <c r="P701" s="6"/>
      <c r="Q701" s="6" t="str">
        <f>IFERROR(INDEX('Eötvös u E0034 ktgo ISTA'!$E$3:$H$129,MATCH('költségosztó értékek'!$H701,'Eötvös u E0034 ktgo ISTA'!$E$3:$E$129,0),4),"")</f>
        <v/>
      </c>
      <c r="R701" s="6"/>
      <c r="S701" s="6"/>
      <c r="T701" s="6"/>
    </row>
    <row r="702" spans="1:20" ht="15" x14ac:dyDescent="0.25">
      <c r="A702" s="1" t="s">
        <v>32</v>
      </c>
      <c r="B702" s="1" t="s">
        <v>33</v>
      </c>
      <c r="C702" s="1" t="str">
        <f t="shared" ref="C702:C703" si="35">CONCATENATE(A702,"-",B702)</f>
        <v>F0127-U0900</v>
      </c>
      <c r="D702" s="1" t="s">
        <v>1107</v>
      </c>
      <c r="E702" s="1" t="s">
        <v>1122</v>
      </c>
      <c r="F702" s="61" t="s">
        <v>1450</v>
      </c>
      <c r="G702" s="11" t="str">
        <f t="shared" si="32"/>
        <v>F0127-U0900-költségmegosztó 6</v>
      </c>
      <c r="H702" s="11" t="str">
        <f>IFERROR(INDEX('Eötvös u E0034 ktgo ISTA'!$A$3:$Q$129,MATCH('költségosztó értékek'!G702,'Eötvös u E0034 ktgo ISTA'!$O$3:$O$129,0),5),"")</f>
        <v/>
      </c>
      <c r="I702" s="6"/>
      <c r="J702" s="6"/>
      <c r="K702" s="6"/>
      <c r="L702" s="6"/>
      <c r="M702" s="6"/>
      <c r="N702" s="6"/>
      <c r="O702" s="6"/>
      <c r="P702" s="6"/>
      <c r="Q702" s="6" t="str">
        <f>IFERROR(INDEX('Eötvös u E0034 ktgo ISTA'!$E$3:$H$129,MATCH('költségosztó értékek'!$H702,'Eötvös u E0034 ktgo ISTA'!$E$3:$E$129,0),4),"")</f>
        <v/>
      </c>
      <c r="R702" s="6"/>
      <c r="S702" s="6"/>
      <c r="T702" s="6"/>
    </row>
    <row r="703" spans="1:20" ht="15" x14ac:dyDescent="0.25">
      <c r="A703" s="1" t="s">
        <v>32</v>
      </c>
      <c r="B703" s="1" t="s">
        <v>33</v>
      </c>
      <c r="C703" s="1" t="str">
        <f t="shared" si="35"/>
        <v>F0127-U0900</v>
      </c>
      <c r="D703" s="1" t="s">
        <v>1107</v>
      </c>
      <c r="E703" s="1" t="s">
        <v>1122</v>
      </c>
      <c r="F703" s="61" t="s">
        <v>1451</v>
      </c>
      <c r="G703" s="11" t="str">
        <f t="shared" si="32"/>
        <v>F0127-U0900-költségmegosztó 7</v>
      </c>
      <c r="H703" s="11" t="str">
        <f>IFERROR(INDEX('Eötvös u E0034 ktgo ISTA'!$A$3:$Q$129,MATCH('költségosztó értékek'!G703,'Eötvös u E0034 ktgo ISTA'!$O$3:$O$129,0),5),"")</f>
        <v/>
      </c>
      <c r="I703" s="6"/>
      <c r="J703" s="6"/>
      <c r="K703" s="6"/>
      <c r="L703" s="6"/>
      <c r="M703" s="6"/>
      <c r="N703" s="6"/>
      <c r="O703" s="6"/>
      <c r="P703" s="6"/>
      <c r="Q703" s="6" t="str">
        <f>IFERROR(INDEX('Eötvös u E0034 ktgo ISTA'!$E$3:$H$129,MATCH('költségosztó értékek'!$H703,'Eötvös u E0034 ktgo ISTA'!$E$3:$E$129,0),4),"")</f>
        <v/>
      </c>
      <c r="R703" s="6"/>
      <c r="S703" s="6"/>
      <c r="T703" s="6"/>
    </row>
    <row r="704" spans="1:20" ht="15" x14ac:dyDescent="0.25">
      <c r="A704" s="1" t="s">
        <v>34</v>
      </c>
      <c r="B704" s="1" t="s">
        <v>35</v>
      </c>
      <c r="C704" s="1" t="str">
        <f t="shared" si="31"/>
        <v>F0128-U0128</v>
      </c>
      <c r="D704" s="1" t="s">
        <v>1107</v>
      </c>
      <c r="E704" s="1" t="s">
        <v>1122</v>
      </c>
      <c r="F704" s="21" t="s">
        <v>1236</v>
      </c>
      <c r="G704" s="11" t="str">
        <f t="shared" si="32"/>
        <v>F0128-U0128-költségmegosztó 1</v>
      </c>
      <c r="H704" s="11" t="str">
        <f>IFERROR(INDEX('Eötvös u E0034 ktgo ISTA'!$A$3:$Q$129,MATCH('költségosztó értékek'!G704,'Eötvös u E0034 ktgo ISTA'!$O$3:$O$129,0),5),"")</f>
        <v>139072138</v>
      </c>
      <c r="I704" s="6"/>
      <c r="J704" s="6"/>
      <c r="K704" s="6"/>
      <c r="L704" s="6"/>
      <c r="M704" s="6"/>
      <c r="N704" s="6"/>
      <c r="O704" s="6"/>
      <c r="P704" s="6"/>
      <c r="Q704" s="6">
        <f>IFERROR(INDEX('Eötvös u E0034 ktgo ISTA'!$E$3:$H$129,MATCH('költségosztó értékek'!$H704,'Eötvös u E0034 ktgo ISTA'!$E$3:$E$129,0),4),"")</f>
        <v>3</v>
      </c>
      <c r="R704" s="6"/>
      <c r="S704" s="6"/>
      <c r="T704" s="6"/>
    </row>
    <row r="705" spans="1:20" ht="15" x14ac:dyDescent="0.25">
      <c r="A705" s="1" t="s">
        <v>34</v>
      </c>
      <c r="B705" s="1" t="s">
        <v>35</v>
      </c>
      <c r="C705" s="1" t="str">
        <f t="shared" si="31"/>
        <v>F0128-U0128</v>
      </c>
      <c r="D705" s="1" t="s">
        <v>1107</v>
      </c>
      <c r="E705" s="1" t="s">
        <v>1122</v>
      </c>
      <c r="F705" s="21" t="s">
        <v>1237</v>
      </c>
      <c r="G705" s="11" t="str">
        <f t="shared" si="32"/>
        <v>F0128-U0128-költségmegosztó 2</v>
      </c>
      <c r="H705" s="11" t="str">
        <f>IFERROR(INDEX('Eötvös u E0034 ktgo ISTA'!$A$3:$Q$129,MATCH('költségosztó értékek'!G705,'Eötvös u E0034 ktgo ISTA'!$O$3:$O$129,0),5),"")</f>
        <v>012598786</v>
      </c>
      <c r="I705" s="6"/>
      <c r="J705" s="6"/>
      <c r="K705" s="6"/>
      <c r="L705" s="6"/>
      <c r="M705" s="6"/>
      <c r="N705" s="6"/>
      <c r="O705" s="6"/>
      <c r="P705" s="6"/>
      <c r="Q705" s="6">
        <f>IFERROR(INDEX('Eötvös u E0034 ktgo ISTA'!$E$3:$H$129,MATCH('költségosztó értékek'!$H705,'Eötvös u E0034 ktgo ISTA'!$E$3:$E$129,0),4),"")</f>
        <v>345</v>
      </c>
      <c r="R705" s="6"/>
      <c r="S705" s="6"/>
      <c r="T705" s="6"/>
    </row>
    <row r="706" spans="1:20" ht="15" x14ac:dyDescent="0.25">
      <c r="A706" s="1" t="s">
        <v>34</v>
      </c>
      <c r="B706" s="1" t="s">
        <v>35</v>
      </c>
      <c r="C706" s="1" t="str">
        <f t="shared" si="31"/>
        <v>F0128-U0128</v>
      </c>
      <c r="D706" s="1" t="s">
        <v>1107</v>
      </c>
      <c r="E706" s="1" t="s">
        <v>1122</v>
      </c>
      <c r="F706" s="21" t="s">
        <v>1238</v>
      </c>
      <c r="G706" s="11" t="str">
        <f t="shared" si="32"/>
        <v>F0128-U0128-költségmegosztó 3</v>
      </c>
      <c r="H706" s="11" t="str">
        <f>IFERROR(INDEX('Eötvös u E0034 ktgo ISTA'!$A$3:$Q$129,MATCH('költségosztó értékek'!G706,'Eötvös u E0034 ktgo ISTA'!$O$3:$O$129,0),5),"")</f>
        <v>139072145</v>
      </c>
      <c r="I706" s="6"/>
      <c r="J706" s="6"/>
      <c r="K706" s="6"/>
      <c r="L706" s="6"/>
      <c r="M706" s="6"/>
      <c r="N706" s="6"/>
      <c r="O706" s="6"/>
      <c r="P706" s="6"/>
      <c r="Q706" s="6">
        <f>IFERROR(INDEX('Eötvös u E0034 ktgo ISTA'!$E$3:$H$129,MATCH('költségosztó értékek'!$H706,'Eötvös u E0034 ktgo ISTA'!$E$3:$E$129,0),4),"")</f>
        <v>57</v>
      </c>
      <c r="R706" s="6"/>
      <c r="S706" s="6"/>
      <c r="T706" s="6"/>
    </row>
    <row r="707" spans="1:20" ht="15" x14ac:dyDescent="0.25">
      <c r="A707" s="1" t="s">
        <v>34</v>
      </c>
      <c r="B707" s="1" t="s">
        <v>35</v>
      </c>
      <c r="C707" s="1" t="str">
        <f t="shared" si="31"/>
        <v>F0128-U0128</v>
      </c>
      <c r="D707" s="1" t="s">
        <v>1107</v>
      </c>
      <c r="E707" s="1" t="s">
        <v>1122</v>
      </c>
      <c r="F707" s="21" t="s">
        <v>1239</v>
      </c>
      <c r="G707" s="11" t="str">
        <f t="shared" si="32"/>
        <v>F0128-U0128-költségmegosztó 4</v>
      </c>
      <c r="H707" s="11" t="str">
        <f>IFERROR(INDEX('Eötvös u E0034 ktgo ISTA'!$A$3:$Q$129,MATCH('költségosztó értékek'!G707,'Eötvös u E0034 ktgo ISTA'!$O$3:$O$129,0),5),"")</f>
        <v>139072169</v>
      </c>
      <c r="I707" s="6"/>
      <c r="J707" s="6"/>
      <c r="K707" s="6"/>
      <c r="L707" s="6"/>
      <c r="M707" s="6"/>
      <c r="N707" s="6"/>
      <c r="O707" s="6"/>
      <c r="P707" s="6"/>
      <c r="Q707" s="6">
        <f>IFERROR(INDEX('Eötvös u E0034 ktgo ISTA'!$E$3:$H$129,MATCH('költségosztó értékek'!$H707,'Eötvös u E0034 ktgo ISTA'!$E$3:$E$129,0),4),"")</f>
        <v>258</v>
      </c>
      <c r="R707" s="6"/>
      <c r="S707" s="6"/>
      <c r="T707" s="6"/>
    </row>
    <row r="708" spans="1:20" ht="15" x14ac:dyDescent="0.25">
      <c r="A708" s="1" t="s">
        <v>34</v>
      </c>
      <c r="B708" s="1" t="s">
        <v>35</v>
      </c>
      <c r="C708" s="1" t="str">
        <f t="shared" si="31"/>
        <v>F0128-U0128</v>
      </c>
      <c r="D708" s="1" t="s">
        <v>1107</v>
      </c>
      <c r="E708" s="1" t="s">
        <v>1122</v>
      </c>
      <c r="F708" s="21" t="s">
        <v>1240</v>
      </c>
      <c r="G708" s="11" t="str">
        <f t="shared" si="32"/>
        <v>F0128-U0128-költségmegosztó 5</v>
      </c>
      <c r="H708" s="11" t="str">
        <f>IFERROR(INDEX('Eötvös u E0034 ktgo ISTA'!$A$3:$Q$129,MATCH('költségosztó értékek'!G708,'Eötvös u E0034 ktgo ISTA'!$O$3:$O$129,0),5),"")</f>
        <v/>
      </c>
      <c r="I708" s="6"/>
      <c r="J708" s="6"/>
      <c r="K708" s="6"/>
      <c r="L708" s="6"/>
      <c r="M708" s="6"/>
      <c r="N708" s="6"/>
      <c r="O708" s="6"/>
      <c r="P708" s="6"/>
      <c r="Q708" s="6" t="str">
        <f>IFERROR(INDEX('Eötvös u E0034 ktgo ISTA'!$E$3:$H$129,MATCH('költségosztó értékek'!$H708,'Eötvös u E0034 ktgo ISTA'!$E$3:$E$129,0),4),"")</f>
        <v/>
      </c>
      <c r="R708" s="6"/>
      <c r="S708" s="6"/>
      <c r="T708" s="6"/>
    </row>
    <row r="709" spans="1:20" ht="15" x14ac:dyDescent="0.25">
      <c r="A709" s="1" t="s">
        <v>34</v>
      </c>
      <c r="B709" s="1" t="s">
        <v>35</v>
      </c>
      <c r="C709" s="1" t="str">
        <f t="shared" ref="C709:C710" si="36">CONCATENATE(A709,"-",B709)</f>
        <v>F0128-U0128</v>
      </c>
      <c r="D709" s="1" t="s">
        <v>1107</v>
      </c>
      <c r="E709" s="1" t="s">
        <v>1122</v>
      </c>
      <c r="F709" s="61" t="s">
        <v>1450</v>
      </c>
      <c r="G709" s="11" t="str">
        <f t="shared" si="32"/>
        <v>F0128-U0128-költségmegosztó 6</v>
      </c>
      <c r="H709" s="11" t="str">
        <f>IFERROR(INDEX('Eötvös u E0034 ktgo ISTA'!$A$3:$Q$129,MATCH('költségosztó értékek'!G709,'Eötvös u E0034 ktgo ISTA'!$O$3:$O$129,0),5),"")</f>
        <v/>
      </c>
      <c r="I709" s="6"/>
      <c r="J709" s="6"/>
      <c r="K709" s="6"/>
      <c r="L709" s="6"/>
      <c r="M709" s="6"/>
      <c r="N709" s="6"/>
      <c r="O709" s="6"/>
      <c r="P709" s="6"/>
      <c r="Q709" s="6" t="str">
        <f>IFERROR(INDEX('Eötvös u E0034 ktgo ISTA'!$E$3:$H$129,MATCH('költségosztó értékek'!$H709,'Eötvös u E0034 ktgo ISTA'!$E$3:$E$129,0),4),"")</f>
        <v/>
      </c>
      <c r="R709" s="6"/>
      <c r="S709" s="6"/>
      <c r="T709" s="6"/>
    </row>
    <row r="710" spans="1:20" ht="15" x14ac:dyDescent="0.25">
      <c r="A710" s="1" t="s">
        <v>34</v>
      </c>
      <c r="B710" s="1" t="s">
        <v>35</v>
      </c>
      <c r="C710" s="1" t="str">
        <f t="shared" si="36"/>
        <v>F0128-U0128</v>
      </c>
      <c r="D710" s="1" t="s">
        <v>1107</v>
      </c>
      <c r="E710" s="1" t="s">
        <v>1122</v>
      </c>
      <c r="F710" s="61" t="s">
        <v>1451</v>
      </c>
      <c r="G710" s="11" t="str">
        <f t="shared" si="32"/>
        <v>F0128-U0128-költségmegosztó 7</v>
      </c>
      <c r="H710" s="11" t="str">
        <f>IFERROR(INDEX('Eötvös u E0034 ktgo ISTA'!$A$3:$Q$129,MATCH('költségosztó értékek'!G710,'Eötvös u E0034 ktgo ISTA'!$O$3:$O$129,0),5),"")</f>
        <v/>
      </c>
      <c r="I710" s="6"/>
      <c r="J710" s="6"/>
      <c r="K710" s="6"/>
      <c r="L710" s="6"/>
      <c r="M710" s="6"/>
      <c r="N710" s="6"/>
      <c r="O710" s="6"/>
      <c r="P710" s="6"/>
      <c r="Q710" s="6" t="str">
        <f>IFERROR(INDEX('Eötvös u E0034 ktgo ISTA'!$E$3:$H$129,MATCH('költségosztó értékek'!$H710,'Eötvös u E0034 ktgo ISTA'!$E$3:$E$129,0),4),"")</f>
        <v/>
      </c>
      <c r="R710" s="6"/>
      <c r="S710" s="6"/>
      <c r="T710" s="6"/>
    </row>
    <row r="711" spans="1:20" ht="15" x14ac:dyDescent="0.25">
      <c r="A711" s="1" t="s">
        <v>36</v>
      </c>
      <c r="B711" s="1" t="s">
        <v>37</v>
      </c>
      <c r="C711" s="1" t="str">
        <f t="shared" si="31"/>
        <v>F0129-U0606</v>
      </c>
      <c r="D711" s="1" t="s">
        <v>1107</v>
      </c>
      <c r="E711" s="1" t="s">
        <v>1122</v>
      </c>
      <c r="F711" s="21" t="s">
        <v>1236</v>
      </c>
      <c r="G711" s="11" t="str">
        <f t="shared" si="32"/>
        <v>F0129-U0606-költségmegosztó 1</v>
      </c>
      <c r="H711" s="11" t="str">
        <f>IFERROR(INDEX('Eötvös u E0034 ktgo ISTA'!$A$3:$Q$129,MATCH('költségosztó értékek'!G711,'Eötvös u E0034 ktgo ISTA'!$O$3:$O$129,0),5),"")</f>
        <v>012598632</v>
      </c>
      <c r="I711" s="6"/>
      <c r="J711" s="6"/>
      <c r="K711" s="6"/>
      <c r="L711" s="6"/>
      <c r="M711" s="6"/>
      <c r="N711" s="6"/>
      <c r="O711" s="6"/>
      <c r="P711" s="6"/>
      <c r="Q711" s="6">
        <f>IFERROR(INDEX('Eötvös u E0034 ktgo ISTA'!$E$3:$H$129,MATCH('költségosztó értékek'!$H711,'Eötvös u E0034 ktgo ISTA'!$E$3:$E$129,0),4),"")</f>
        <v>696</v>
      </c>
      <c r="R711" s="6"/>
      <c r="S711" s="6"/>
      <c r="T711" s="6"/>
    </row>
    <row r="712" spans="1:20" ht="15" x14ac:dyDescent="0.25">
      <c r="A712" s="1" t="s">
        <v>36</v>
      </c>
      <c r="B712" s="1" t="s">
        <v>37</v>
      </c>
      <c r="C712" s="1" t="str">
        <f t="shared" si="31"/>
        <v>F0129-U0606</v>
      </c>
      <c r="D712" s="1" t="s">
        <v>1107</v>
      </c>
      <c r="E712" s="1" t="s">
        <v>1122</v>
      </c>
      <c r="F712" s="21" t="s">
        <v>1237</v>
      </c>
      <c r="G712" s="11" t="str">
        <f t="shared" si="32"/>
        <v>F0129-U0606-költségmegosztó 2</v>
      </c>
      <c r="H712" s="11" t="str">
        <f>IFERROR(INDEX('Eötvös u E0034 ktgo ISTA'!$A$3:$Q$129,MATCH('költségosztó értékek'!G712,'Eötvös u E0034 ktgo ISTA'!$O$3:$O$129,0),5),"")</f>
        <v>139072114</v>
      </c>
      <c r="I712" s="6"/>
      <c r="J712" s="6"/>
      <c r="K712" s="6"/>
      <c r="L712" s="6"/>
      <c r="M712" s="6"/>
      <c r="N712" s="6"/>
      <c r="O712" s="6"/>
      <c r="P712" s="6"/>
      <c r="Q712" s="6">
        <f>IFERROR(INDEX('Eötvös u E0034 ktgo ISTA'!$E$3:$H$129,MATCH('költségosztó értékek'!$H712,'Eötvös u E0034 ktgo ISTA'!$E$3:$E$129,0),4),"")</f>
        <v>276</v>
      </c>
      <c r="R712" s="6"/>
      <c r="S712" s="6"/>
      <c r="T712" s="6"/>
    </row>
    <row r="713" spans="1:20" ht="15" x14ac:dyDescent="0.25">
      <c r="A713" s="1" t="s">
        <v>36</v>
      </c>
      <c r="B713" s="1" t="s">
        <v>37</v>
      </c>
      <c r="C713" s="1" t="str">
        <f t="shared" si="31"/>
        <v>F0129-U0606</v>
      </c>
      <c r="D713" s="1" t="s">
        <v>1107</v>
      </c>
      <c r="E713" s="1" t="s">
        <v>1122</v>
      </c>
      <c r="F713" s="21" t="s">
        <v>1238</v>
      </c>
      <c r="G713" s="11" t="str">
        <f t="shared" si="32"/>
        <v>F0129-U0606-költségmegosztó 3</v>
      </c>
      <c r="H713" s="11" t="str">
        <f>IFERROR(INDEX('Eötvös u E0034 ktgo ISTA'!$A$3:$Q$129,MATCH('költségosztó értékek'!G713,'Eötvös u E0034 ktgo ISTA'!$O$3:$O$129,0),5),"")</f>
        <v/>
      </c>
      <c r="I713" s="6"/>
      <c r="J713" s="6"/>
      <c r="K713" s="6"/>
      <c r="L713" s="6"/>
      <c r="M713" s="6"/>
      <c r="N713" s="6"/>
      <c r="O713" s="6"/>
      <c r="P713" s="6"/>
      <c r="Q713" s="6" t="str">
        <f>IFERROR(INDEX('Eötvös u E0034 ktgo ISTA'!$E$3:$H$129,MATCH('költségosztó értékek'!$H713,'Eötvös u E0034 ktgo ISTA'!$E$3:$E$129,0),4),"")</f>
        <v/>
      </c>
      <c r="R713" s="6"/>
      <c r="S713" s="6"/>
      <c r="T713" s="6"/>
    </row>
    <row r="714" spans="1:20" ht="15" x14ac:dyDescent="0.25">
      <c r="A714" s="1" t="s">
        <v>36</v>
      </c>
      <c r="B714" s="1" t="s">
        <v>37</v>
      </c>
      <c r="C714" s="1" t="str">
        <f t="shared" si="31"/>
        <v>F0129-U0606</v>
      </c>
      <c r="D714" s="1" t="s">
        <v>1107</v>
      </c>
      <c r="E714" s="1" t="s">
        <v>1122</v>
      </c>
      <c r="F714" s="21" t="s">
        <v>1239</v>
      </c>
      <c r="G714" s="11" t="str">
        <f t="shared" si="32"/>
        <v>F0129-U0606-költségmegosztó 4</v>
      </c>
      <c r="H714" s="11" t="str">
        <f>IFERROR(INDEX('Eötvös u E0034 ktgo ISTA'!$A$3:$Q$129,MATCH('költségosztó értékek'!G714,'Eötvös u E0034 ktgo ISTA'!$O$3:$O$129,0),5),"")</f>
        <v/>
      </c>
      <c r="I714" s="6"/>
      <c r="J714" s="6"/>
      <c r="K714" s="6"/>
      <c r="L714" s="6"/>
      <c r="M714" s="6"/>
      <c r="N714" s="6"/>
      <c r="O714" s="6"/>
      <c r="P714" s="6"/>
      <c r="Q714" s="6" t="str">
        <f>IFERROR(INDEX('Eötvös u E0034 ktgo ISTA'!$E$3:$H$129,MATCH('költségosztó értékek'!$H714,'Eötvös u E0034 ktgo ISTA'!$E$3:$E$129,0),4),"")</f>
        <v/>
      </c>
      <c r="R714" s="6"/>
      <c r="S714" s="6"/>
      <c r="T714" s="6"/>
    </row>
    <row r="715" spans="1:20" ht="15" x14ac:dyDescent="0.25">
      <c r="A715" s="1" t="s">
        <v>36</v>
      </c>
      <c r="B715" s="1" t="s">
        <v>37</v>
      </c>
      <c r="C715" s="1" t="str">
        <f t="shared" si="31"/>
        <v>F0129-U0606</v>
      </c>
      <c r="D715" s="1" t="s">
        <v>1107</v>
      </c>
      <c r="E715" s="1" t="s">
        <v>1122</v>
      </c>
      <c r="F715" s="21" t="s">
        <v>1240</v>
      </c>
      <c r="G715" s="11" t="str">
        <f t="shared" si="32"/>
        <v>F0129-U0606-költségmegosztó 5</v>
      </c>
      <c r="H715" s="11" t="str">
        <f>IFERROR(INDEX('Eötvös u E0034 ktgo ISTA'!$A$3:$Q$129,MATCH('költségosztó értékek'!G715,'Eötvös u E0034 ktgo ISTA'!$O$3:$O$129,0),5),"")</f>
        <v/>
      </c>
      <c r="I715" s="6"/>
      <c r="J715" s="6"/>
      <c r="K715" s="6"/>
      <c r="L715" s="6"/>
      <c r="M715" s="6"/>
      <c r="N715" s="6"/>
      <c r="O715" s="6"/>
      <c r="P715" s="6"/>
      <c r="Q715" s="6" t="str">
        <f>IFERROR(INDEX('Eötvös u E0034 ktgo ISTA'!$E$3:$H$129,MATCH('költségosztó értékek'!$H715,'Eötvös u E0034 ktgo ISTA'!$E$3:$E$129,0),4),"")</f>
        <v/>
      </c>
      <c r="R715" s="6"/>
      <c r="S715" s="6"/>
      <c r="T715" s="6"/>
    </row>
    <row r="716" spans="1:20" ht="15" x14ac:dyDescent="0.25">
      <c r="A716" s="1" t="s">
        <v>36</v>
      </c>
      <c r="B716" s="1" t="s">
        <v>37</v>
      </c>
      <c r="C716" s="1" t="str">
        <f t="shared" ref="C716:C717" si="37">CONCATENATE(A716,"-",B716)</f>
        <v>F0129-U0606</v>
      </c>
      <c r="D716" s="1" t="s">
        <v>1107</v>
      </c>
      <c r="E716" s="1" t="s">
        <v>1122</v>
      </c>
      <c r="F716" s="61" t="s">
        <v>1450</v>
      </c>
      <c r="G716" s="11" t="str">
        <f t="shared" si="32"/>
        <v>F0129-U0606-költségmegosztó 6</v>
      </c>
      <c r="H716" s="11" t="str">
        <f>IFERROR(INDEX('Eötvös u E0034 ktgo ISTA'!$A$3:$Q$129,MATCH('költségosztó értékek'!G716,'Eötvös u E0034 ktgo ISTA'!$O$3:$O$129,0),5),"")</f>
        <v/>
      </c>
      <c r="I716" s="6"/>
      <c r="J716" s="6"/>
      <c r="K716" s="6"/>
      <c r="L716" s="6"/>
      <c r="M716" s="6"/>
      <c r="N716" s="6"/>
      <c r="O716" s="6"/>
      <c r="P716" s="6"/>
      <c r="Q716" s="6" t="str">
        <f>IFERROR(INDEX('Eötvös u E0034 ktgo ISTA'!$E$3:$H$129,MATCH('költségosztó értékek'!$H716,'Eötvös u E0034 ktgo ISTA'!$E$3:$E$129,0),4),"")</f>
        <v/>
      </c>
      <c r="R716" s="6"/>
      <c r="S716" s="6"/>
      <c r="T716" s="6"/>
    </row>
    <row r="717" spans="1:20" ht="15" x14ac:dyDescent="0.25">
      <c r="A717" s="1" t="s">
        <v>36</v>
      </c>
      <c r="B717" s="1" t="s">
        <v>37</v>
      </c>
      <c r="C717" s="1" t="str">
        <f t="shared" si="37"/>
        <v>F0129-U0606</v>
      </c>
      <c r="D717" s="1" t="s">
        <v>1107</v>
      </c>
      <c r="E717" s="1" t="s">
        <v>1122</v>
      </c>
      <c r="F717" s="61" t="s">
        <v>1451</v>
      </c>
      <c r="G717" s="11" t="str">
        <f t="shared" si="32"/>
        <v>F0129-U0606-költségmegosztó 7</v>
      </c>
      <c r="H717" s="11" t="str">
        <f>IFERROR(INDEX('Eötvös u E0034 ktgo ISTA'!$A$3:$Q$129,MATCH('költségosztó értékek'!G717,'Eötvös u E0034 ktgo ISTA'!$O$3:$O$129,0),5),"")</f>
        <v/>
      </c>
      <c r="I717" s="6"/>
      <c r="J717" s="6"/>
      <c r="K717" s="6"/>
      <c r="L717" s="6"/>
      <c r="M717" s="6"/>
      <c r="N717" s="6"/>
      <c r="O717" s="6"/>
      <c r="P717" s="6"/>
      <c r="Q717" s="6" t="str">
        <f>IFERROR(INDEX('Eötvös u E0034 ktgo ISTA'!$E$3:$H$129,MATCH('költségosztó értékek'!$H717,'Eötvös u E0034 ktgo ISTA'!$E$3:$E$129,0),4),"")</f>
        <v/>
      </c>
      <c r="R717" s="6"/>
      <c r="S717" s="6"/>
      <c r="T717" s="6"/>
    </row>
    <row r="718" spans="1:20" ht="15" x14ac:dyDescent="0.25">
      <c r="A718" s="1" t="s">
        <v>38</v>
      </c>
      <c r="B718" s="1" t="s">
        <v>39</v>
      </c>
      <c r="C718" s="1" t="str">
        <f t="shared" si="31"/>
        <v>F0130-U0859</v>
      </c>
      <c r="D718" s="1" t="s">
        <v>1107</v>
      </c>
      <c r="E718" s="1" t="s">
        <v>1122</v>
      </c>
      <c r="F718" s="21" t="s">
        <v>1236</v>
      </c>
      <c r="G718" s="11" t="str">
        <f t="shared" si="32"/>
        <v>F0130-U0859-költségmegosztó 1</v>
      </c>
      <c r="H718" s="11" t="str">
        <f>IFERROR(INDEX('Eötvös u E0034 ktgo ISTA'!$A$3:$Q$129,MATCH('költségosztó értékek'!G718,'Eötvös u E0034 ktgo ISTA'!$O$3:$O$129,0),5),"")</f>
        <v>141060000</v>
      </c>
      <c r="I718" s="6"/>
      <c r="J718" s="6"/>
      <c r="K718" s="6"/>
      <c r="L718" s="6"/>
      <c r="M718" s="6"/>
      <c r="N718" s="6"/>
      <c r="O718" s="6"/>
      <c r="P718" s="6"/>
      <c r="Q718" s="6">
        <f>IFERROR(INDEX('Eötvös u E0034 ktgo ISTA'!$E$3:$H$129,MATCH('költségosztó értékek'!$H718,'Eötvös u E0034 ktgo ISTA'!$E$3:$E$129,0),4),"")</f>
        <v>297</v>
      </c>
      <c r="R718" s="6"/>
      <c r="S718" s="6"/>
      <c r="T718" s="6"/>
    </row>
    <row r="719" spans="1:20" ht="15" x14ac:dyDescent="0.25">
      <c r="A719" s="1" t="s">
        <v>38</v>
      </c>
      <c r="B719" s="1" t="s">
        <v>39</v>
      </c>
      <c r="C719" s="1" t="str">
        <f t="shared" si="31"/>
        <v>F0130-U0859</v>
      </c>
      <c r="D719" s="1" t="s">
        <v>1107</v>
      </c>
      <c r="E719" s="1" t="s">
        <v>1122</v>
      </c>
      <c r="F719" s="21" t="s">
        <v>1237</v>
      </c>
      <c r="G719" s="11" t="str">
        <f t="shared" si="32"/>
        <v>F0130-U0859-költségmegosztó 2</v>
      </c>
      <c r="H719" s="11" t="str">
        <f>IFERROR(INDEX('Eötvös u E0034 ktgo ISTA'!$A$3:$Q$129,MATCH('költségosztó értékek'!G719,'Eötvös u E0034 ktgo ISTA'!$O$3:$O$129,0),5),"")</f>
        <v>141060017</v>
      </c>
      <c r="I719" s="6"/>
      <c r="J719" s="6"/>
      <c r="K719" s="6"/>
      <c r="L719" s="6"/>
      <c r="M719" s="6"/>
      <c r="N719" s="6"/>
      <c r="O719" s="6"/>
      <c r="P719" s="6"/>
      <c r="Q719" s="6">
        <f>IFERROR(INDEX('Eötvös u E0034 ktgo ISTA'!$E$3:$H$129,MATCH('költségosztó értékek'!$H719,'Eötvös u E0034 ktgo ISTA'!$E$3:$E$129,0),4),"")</f>
        <v>1025</v>
      </c>
      <c r="R719" s="6"/>
      <c r="S719" s="6"/>
      <c r="T719" s="6"/>
    </row>
    <row r="720" spans="1:20" ht="15" x14ac:dyDescent="0.25">
      <c r="A720" s="1" t="s">
        <v>38</v>
      </c>
      <c r="B720" s="1" t="s">
        <v>39</v>
      </c>
      <c r="C720" s="1" t="str">
        <f t="shared" si="31"/>
        <v>F0130-U0859</v>
      </c>
      <c r="D720" s="1" t="s">
        <v>1107</v>
      </c>
      <c r="E720" s="1" t="s">
        <v>1122</v>
      </c>
      <c r="F720" s="21" t="s">
        <v>1238</v>
      </c>
      <c r="G720" s="11" t="str">
        <f t="shared" si="32"/>
        <v>F0130-U0859-költségmegosztó 3</v>
      </c>
      <c r="H720" s="11" t="str">
        <f>IFERROR(INDEX('Eötvös u E0034 ktgo ISTA'!$A$3:$Q$129,MATCH('költségosztó értékek'!G720,'Eötvös u E0034 ktgo ISTA'!$O$3:$O$129,0),5),"")</f>
        <v>141059967</v>
      </c>
      <c r="I720" s="6"/>
      <c r="J720" s="6"/>
      <c r="K720" s="6"/>
      <c r="L720" s="6"/>
      <c r="M720" s="6"/>
      <c r="N720" s="6"/>
      <c r="O720" s="6"/>
      <c r="P720" s="6"/>
      <c r="Q720" s="6">
        <f>IFERROR(INDEX('Eötvös u E0034 ktgo ISTA'!$E$3:$H$129,MATCH('költségosztó értékek'!$H720,'Eötvös u E0034 ktgo ISTA'!$E$3:$E$129,0),4),"")</f>
        <v>786</v>
      </c>
      <c r="R720" s="6"/>
      <c r="S720" s="6"/>
      <c r="T720" s="6"/>
    </row>
    <row r="721" spans="1:20" ht="15" x14ac:dyDescent="0.25">
      <c r="A721" s="1" t="s">
        <v>38</v>
      </c>
      <c r="B721" s="1" t="s">
        <v>39</v>
      </c>
      <c r="C721" s="1" t="str">
        <f t="shared" si="31"/>
        <v>F0130-U0859</v>
      </c>
      <c r="D721" s="1" t="s">
        <v>1107</v>
      </c>
      <c r="E721" s="1" t="s">
        <v>1122</v>
      </c>
      <c r="F721" s="21" t="s">
        <v>1239</v>
      </c>
      <c r="G721" s="11" t="str">
        <f t="shared" si="32"/>
        <v>F0130-U0859-költségmegosztó 4</v>
      </c>
      <c r="H721" s="11" t="str">
        <f>IFERROR(INDEX('Eötvös u E0034 ktgo ISTA'!$A$3:$Q$129,MATCH('költségosztó értékek'!G721,'Eötvös u E0034 ktgo ISTA'!$O$3:$O$129,0),5),"")</f>
        <v>141060024</v>
      </c>
      <c r="I721" s="6"/>
      <c r="J721" s="6"/>
      <c r="K721" s="6"/>
      <c r="L721" s="6"/>
      <c r="M721" s="6"/>
      <c r="N721" s="6"/>
      <c r="O721" s="6"/>
      <c r="P721" s="6"/>
      <c r="Q721" s="6">
        <f>IFERROR(INDEX('Eötvös u E0034 ktgo ISTA'!$E$3:$H$129,MATCH('költségosztó értékek'!$H721,'Eötvös u E0034 ktgo ISTA'!$E$3:$E$129,0),4),"")</f>
        <v>5</v>
      </c>
      <c r="R721" s="6"/>
      <c r="S721" s="6"/>
      <c r="T721" s="6"/>
    </row>
    <row r="722" spans="1:20" ht="15" x14ac:dyDescent="0.25">
      <c r="A722" s="1" t="s">
        <v>38</v>
      </c>
      <c r="B722" s="1" t="s">
        <v>39</v>
      </c>
      <c r="C722" s="1" t="str">
        <f t="shared" si="31"/>
        <v>F0130-U0859</v>
      </c>
      <c r="D722" s="1" t="s">
        <v>1107</v>
      </c>
      <c r="E722" s="1" t="s">
        <v>1122</v>
      </c>
      <c r="F722" s="21" t="s">
        <v>1240</v>
      </c>
      <c r="G722" s="11" t="str">
        <f t="shared" si="32"/>
        <v>F0130-U0859-költségmegosztó 5</v>
      </c>
      <c r="H722" s="11" t="str">
        <f>IFERROR(INDEX('Eötvös u E0034 ktgo ISTA'!$A$3:$Q$129,MATCH('költségosztó értékek'!G722,'Eötvös u E0034 ktgo ISTA'!$O$3:$O$129,0),5),"")</f>
        <v/>
      </c>
      <c r="I722" s="6"/>
      <c r="J722" s="6"/>
      <c r="K722" s="6"/>
      <c r="L722" s="6"/>
      <c r="M722" s="6"/>
      <c r="N722" s="6"/>
      <c r="O722" s="6"/>
      <c r="P722" s="6"/>
      <c r="Q722" s="6" t="str">
        <f>IFERROR(INDEX('Eötvös u E0034 ktgo ISTA'!$E$3:$H$129,MATCH('költségosztó értékek'!$H722,'Eötvös u E0034 ktgo ISTA'!$E$3:$E$129,0),4),"")</f>
        <v/>
      </c>
      <c r="R722" s="6"/>
      <c r="S722" s="6"/>
      <c r="T722" s="6"/>
    </row>
    <row r="723" spans="1:20" ht="15" x14ac:dyDescent="0.25">
      <c r="A723" s="1" t="s">
        <v>38</v>
      </c>
      <c r="B723" s="1" t="s">
        <v>39</v>
      </c>
      <c r="C723" s="1" t="str">
        <f t="shared" ref="C723:C724" si="38">CONCATENATE(A723,"-",B723)</f>
        <v>F0130-U0859</v>
      </c>
      <c r="D723" s="1" t="s">
        <v>1107</v>
      </c>
      <c r="E723" s="1" t="s">
        <v>1122</v>
      </c>
      <c r="F723" s="61" t="s">
        <v>1450</v>
      </c>
      <c r="G723" s="11" t="str">
        <f t="shared" si="32"/>
        <v>F0130-U0859-költségmegosztó 6</v>
      </c>
      <c r="H723" s="11" t="str">
        <f>IFERROR(INDEX('Eötvös u E0034 ktgo ISTA'!$A$3:$Q$129,MATCH('költségosztó értékek'!G723,'Eötvös u E0034 ktgo ISTA'!$O$3:$O$129,0),5),"")</f>
        <v/>
      </c>
      <c r="I723" s="6"/>
      <c r="J723" s="6"/>
      <c r="K723" s="6"/>
      <c r="L723" s="6"/>
      <c r="M723" s="6"/>
      <c r="N723" s="6"/>
      <c r="O723" s="6"/>
      <c r="P723" s="6"/>
      <c r="Q723" s="6" t="str">
        <f>IFERROR(INDEX('Eötvös u E0034 ktgo ISTA'!$E$3:$H$129,MATCH('költségosztó értékek'!$H723,'Eötvös u E0034 ktgo ISTA'!$E$3:$E$129,0),4),"")</f>
        <v/>
      </c>
      <c r="R723" s="6"/>
      <c r="S723" s="6"/>
      <c r="T723" s="6"/>
    </row>
    <row r="724" spans="1:20" ht="15" x14ac:dyDescent="0.25">
      <c r="A724" s="1" t="s">
        <v>38</v>
      </c>
      <c r="B724" s="1" t="s">
        <v>39</v>
      </c>
      <c r="C724" s="1" t="str">
        <f t="shared" si="38"/>
        <v>F0130-U0859</v>
      </c>
      <c r="D724" s="1" t="s">
        <v>1107</v>
      </c>
      <c r="E724" s="1" t="s">
        <v>1122</v>
      </c>
      <c r="F724" s="61" t="s">
        <v>1451</v>
      </c>
      <c r="G724" s="11" t="str">
        <f t="shared" si="32"/>
        <v>F0130-U0859-költségmegosztó 7</v>
      </c>
      <c r="H724" s="11" t="str">
        <f>IFERROR(INDEX('Eötvös u E0034 ktgo ISTA'!$A$3:$Q$129,MATCH('költségosztó értékek'!G724,'Eötvös u E0034 ktgo ISTA'!$O$3:$O$129,0),5),"")</f>
        <v/>
      </c>
      <c r="I724" s="6"/>
      <c r="J724" s="6"/>
      <c r="K724" s="6"/>
      <c r="L724" s="6"/>
      <c r="M724" s="6"/>
      <c r="N724" s="6"/>
      <c r="O724" s="6"/>
      <c r="P724" s="6"/>
      <c r="Q724" s="6" t="str">
        <f>IFERROR(INDEX('Eötvös u E0034 ktgo ISTA'!$E$3:$H$129,MATCH('költségosztó értékek'!$H724,'Eötvös u E0034 ktgo ISTA'!$E$3:$E$129,0),4),"")</f>
        <v/>
      </c>
      <c r="R724" s="6"/>
      <c r="S724" s="6"/>
      <c r="T724" s="6"/>
    </row>
    <row r="725" spans="1:20" ht="15" x14ac:dyDescent="0.25">
      <c r="A725" s="1" t="s">
        <v>40</v>
      </c>
      <c r="B725" s="1" t="s">
        <v>41</v>
      </c>
      <c r="C725" s="1" t="str">
        <f t="shared" si="31"/>
        <v>F0131-U0131</v>
      </c>
      <c r="D725" s="1" t="s">
        <v>1107</v>
      </c>
      <c r="E725" s="1" t="s">
        <v>1122</v>
      </c>
      <c r="F725" s="21" t="s">
        <v>1236</v>
      </c>
      <c r="G725" s="11" t="str">
        <f t="shared" si="32"/>
        <v>F0131-U0131-költségmegosztó 1</v>
      </c>
      <c r="H725" s="11" t="str">
        <f>IFERROR(INDEX('Eötvös u E0034 ktgo ISTA'!$A$3:$Q$129,MATCH('költségosztó értékek'!G725,'Eötvös u E0034 ktgo ISTA'!$O$3:$O$129,0),5),"")</f>
        <v>141060031</v>
      </c>
      <c r="I725" s="6"/>
      <c r="J725" s="6"/>
      <c r="K725" s="6"/>
      <c r="L725" s="6"/>
      <c r="M725" s="6"/>
      <c r="N725" s="6"/>
      <c r="O725" s="6"/>
      <c r="P725" s="6"/>
      <c r="Q725" s="6">
        <f>IFERROR(INDEX('Eötvös u E0034 ktgo ISTA'!$E$3:$H$129,MATCH('költségosztó értékek'!$H725,'Eötvös u E0034 ktgo ISTA'!$E$3:$E$129,0),4),"")</f>
        <v>403</v>
      </c>
      <c r="R725" s="6"/>
      <c r="S725" s="6"/>
      <c r="T725" s="6"/>
    </row>
    <row r="726" spans="1:20" ht="15" x14ac:dyDescent="0.25">
      <c r="A726" s="1" t="s">
        <v>40</v>
      </c>
      <c r="B726" s="1" t="s">
        <v>41</v>
      </c>
      <c r="C726" s="1" t="str">
        <f t="shared" si="31"/>
        <v>F0131-U0131</v>
      </c>
      <c r="D726" s="1" t="s">
        <v>1107</v>
      </c>
      <c r="E726" s="1" t="s">
        <v>1122</v>
      </c>
      <c r="F726" s="21" t="s">
        <v>1237</v>
      </c>
      <c r="G726" s="11" t="str">
        <f t="shared" si="32"/>
        <v>F0131-U0131-költségmegosztó 2</v>
      </c>
      <c r="H726" s="11" t="str">
        <f>IFERROR(INDEX('Eötvös u E0034 ktgo ISTA'!$A$3:$Q$129,MATCH('költségosztó értékek'!G726,'Eötvös u E0034 ktgo ISTA'!$O$3:$O$129,0),5),"")</f>
        <v>141060123</v>
      </c>
      <c r="I726" s="6"/>
      <c r="J726" s="6"/>
      <c r="K726" s="6"/>
      <c r="L726" s="6"/>
      <c r="M726" s="6"/>
      <c r="N726" s="6"/>
      <c r="O726" s="6"/>
      <c r="P726" s="6"/>
      <c r="Q726" s="6">
        <f>IFERROR(INDEX('Eötvös u E0034 ktgo ISTA'!$E$3:$H$129,MATCH('költségosztó értékek'!$H726,'Eötvös u E0034 ktgo ISTA'!$E$3:$E$129,0),4),"")</f>
        <v>133</v>
      </c>
      <c r="R726" s="6"/>
      <c r="S726" s="6"/>
      <c r="T726" s="6"/>
    </row>
    <row r="727" spans="1:20" ht="15" x14ac:dyDescent="0.25">
      <c r="A727" s="1" t="s">
        <v>40</v>
      </c>
      <c r="B727" s="1" t="s">
        <v>41</v>
      </c>
      <c r="C727" s="1" t="str">
        <f t="shared" si="31"/>
        <v>F0131-U0131</v>
      </c>
      <c r="D727" s="1" t="s">
        <v>1107</v>
      </c>
      <c r="E727" s="1" t="s">
        <v>1122</v>
      </c>
      <c r="F727" s="21" t="s">
        <v>1238</v>
      </c>
      <c r="G727" s="11" t="str">
        <f t="shared" si="32"/>
        <v>F0131-U0131-költségmegosztó 3</v>
      </c>
      <c r="H727" s="11" t="str">
        <f>IFERROR(INDEX('Eötvös u E0034 ktgo ISTA'!$A$3:$Q$129,MATCH('költségosztó értékek'!G727,'Eötvös u E0034 ktgo ISTA'!$O$3:$O$129,0),5),"")</f>
        <v>141060079</v>
      </c>
      <c r="I727" s="6"/>
      <c r="J727" s="6"/>
      <c r="K727" s="6"/>
      <c r="L727" s="6"/>
      <c r="M727" s="6"/>
      <c r="N727" s="6"/>
      <c r="O727" s="6"/>
      <c r="P727" s="6"/>
      <c r="Q727" s="6">
        <f>IFERROR(INDEX('Eötvös u E0034 ktgo ISTA'!$E$3:$H$129,MATCH('költségosztó értékek'!$H727,'Eötvös u E0034 ktgo ISTA'!$E$3:$E$129,0),4),"")</f>
        <v>468</v>
      </c>
      <c r="R727" s="6"/>
      <c r="S727" s="6"/>
      <c r="T727" s="6"/>
    </row>
    <row r="728" spans="1:20" ht="15" x14ac:dyDescent="0.25">
      <c r="A728" s="1" t="s">
        <v>40</v>
      </c>
      <c r="B728" s="1" t="s">
        <v>41</v>
      </c>
      <c r="C728" s="1" t="str">
        <f t="shared" si="31"/>
        <v>F0131-U0131</v>
      </c>
      <c r="D728" s="1" t="s">
        <v>1107</v>
      </c>
      <c r="E728" s="1" t="s">
        <v>1122</v>
      </c>
      <c r="F728" s="21" t="s">
        <v>1239</v>
      </c>
      <c r="G728" s="11" t="str">
        <f t="shared" si="32"/>
        <v>F0131-U0131-költségmegosztó 4</v>
      </c>
      <c r="H728" s="11" t="str">
        <f>IFERROR(INDEX('Eötvös u E0034 ktgo ISTA'!$A$3:$Q$129,MATCH('költségosztó értékek'!G728,'Eötvös u E0034 ktgo ISTA'!$O$3:$O$129,0),5),"")</f>
        <v>141060086</v>
      </c>
      <c r="I728" s="6"/>
      <c r="J728" s="6"/>
      <c r="K728" s="6"/>
      <c r="L728" s="6"/>
      <c r="M728" s="6"/>
      <c r="N728" s="6"/>
      <c r="O728" s="6"/>
      <c r="P728" s="6"/>
      <c r="Q728" s="6">
        <f>IFERROR(INDEX('Eötvös u E0034 ktgo ISTA'!$E$3:$H$129,MATCH('költségosztó értékek'!$H728,'Eötvös u E0034 ktgo ISTA'!$E$3:$E$129,0),4),"")</f>
        <v>483.00000000000006</v>
      </c>
      <c r="R728" s="6"/>
      <c r="S728" s="6"/>
      <c r="T728" s="6"/>
    </row>
    <row r="729" spans="1:20" ht="15" x14ac:dyDescent="0.25">
      <c r="A729" s="1" t="s">
        <v>40</v>
      </c>
      <c r="B729" s="1" t="s">
        <v>41</v>
      </c>
      <c r="C729" s="1" t="str">
        <f t="shared" si="31"/>
        <v>F0131-U0131</v>
      </c>
      <c r="D729" s="1" t="s">
        <v>1107</v>
      </c>
      <c r="E729" s="1" t="s">
        <v>1122</v>
      </c>
      <c r="F729" s="21" t="s">
        <v>1240</v>
      </c>
      <c r="G729" s="11" t="str">
        <f t="shared" si="32"/>
        <v>F0131-U0131-költségmegosztó 5</v>
      </c>
      <c r="H729" s="11" t="str">
        <f>IFERROR(INDEX('Eötvös u E0034 ktgo ISTA'!$A$3:$Q$129,MATCH('költségosztó értékek'!G729,'Eötvös u E0034 ktgo ISTA'!$O$3:$O$129,0),5),"")</f>
        <v/>
      </c>
      <c r="I729" s="6"/>
      <c r="J729" s="6"/>
      <c r="K729" s="6"/>
      <c r="L729" s="6"/>
      <c r="M729" s="6"/>
      <c r="N729" s="6"/>
      <c r="O729" s="6"/>
      <c r="P729" s="6"/>
      <c r="Q729" s="6" t="str">
        <f>IFERROR(INDEX('Eötvös u E0034 ktgo ISTA'!$E$3:$H$129,MATCH('költségosztó értékek'!$H729,'Eötvös u E0034 ktgo ISTA'!$E$3:$E$129,0),4),"")</f>
        <v/>
      </c>
      <c r="R729" s="6"/>
      <c r="S729" s="6"/>
      <c r="T729" s="6"/>
    </row>
    <row r="730" spans="1:20" ht="15" x14ac:dyDescent="0.25">
      <c r="A730" s="1" t="s">
        <v>40</v>
      </c>
      <c r="B730" s="1" t="s">
        <v>41</v>
      </c>
      <c r="C730" s="1" t="str">
        <f t="shared" ref="C730:C731" si="39">CONCATENATE(A730,"-",B730)</f>
        <v>F0131-U0131</v>
      </c>
      <c r="D730" s="1" t="s">
        <v>1107</v>
      </c>
      <c r="E730" s="1" t="s">
        <v>1122</v>
      </c>
      <c r="F730" s="61" t="s">
        <v>1450</v>
      </c>
      <c r="G730" s="11" t="str">
        <f t="shared" si="32"/>
        <v>F0131-U0131-költségmegosztó 6</v>
      </c>
      <c r="H730" s="11" t="str">
        <f>IFERROR(INDEX('Eötvös u E0034 ktgo ISTA'!$A$3:$Q$129,MATCH('költségosztó értékek'!G730,'Eötvös u E0034 ktgo ISTA'!$O$3:$O$129,0),5),"")</f>
        <v/>
      </c>
      <c r="I730" s="6"/>
      <c r="J730" s="6"/>
      <c r="K730" s="6"/>
      <c r="L730" s="6"/>
      <c r="M730" s="6"/>
      <c r="N730" s="6"/>
      <c r="O730" s="6"/>
      <c r="P730" s="6"/>
      <c r="Q730" s="6" t="str">
        <f>IFERROR(INDEX('Eötvös u E0034 ktgo ISTA'!$E$3:$H$129,MATCH('költségosztó értékek'!$H730,'Eötvös u E0034 ktgo ISTA'!$E$3:$E$129,0),4),"")</f>
        <v/>
      </c>
      <c r="R730" s="6"/>
      <c r="S730" s="6"/>
      <c r="T730" s="6"/>
    </row>
    <row r="731" spans="1:20" ht="15" x14ac:dyDescent="0.25">
      <c r="A731" s="1" t="s">
        <v>40</v>
      </c>
      <c r="B731" s="1" t="s">
        <v>41</v>
      </c>
      <c r="C731" s="1" t="str">
        <f t="shared" si="39"/>
        <v>F0131-U0131</v>
      </c>
      <c r="D731" s="1" t="s">
        <v>1107</v>
      </c>
      <c r="E731" s="1" t="s">
        <v>1122</v>
      </c>
      <c r="F731" s="61" t="s">
        <v>1451</v>
      </c>
      <c r="G731" s="11" t="str">
        <f t="shared" si="32"/>
        <v>F0131-U0131-költségmegosztó 7</v>
      </c>
      <c r="H731" s="11" t="str">
        <f>IFERROR(INDEX('Eötvös u E0034 ktgo ISTA'!$A$3:$Q$129,MATCH('költségosztó értékek'!G731,'Eötvös u E0034 ktgo ISTA'!$O$3:$O$129,0),5),"")</f>
        <v/>
      </c>
      <c r="I731" s="6"/>
      <c r="J731" s="6"/>
      <c r="K731" s="6"/>
      <c r="L731" s="6"/>
      <c r="M731" s="6"/>
      <c r="N731" s="6"/>
      <c r="O731" s="6"/>
      <c r="P731" s="6"/>
      <c r="Q731" s="6" t="str">
        <f>IFERROR(INDEX('Eötvös u E0034 ktgo ISTA'!$E$3:$H$129,MATCH('költségosztó értékek'!$H731,'Eötvös u E0034 ktgo ISTA'!$E$3:$E$129,0),4),"")</f>
        <v/>
      </c>
      <c r="R731" s="6"/>
      <c r="S731" s="6"/>
      <c r="T731" s="6"/>
    </row>
    <row r="732" spans="1:20" ht="15" x14ac:dyDescent="0.25">
      <c r="A732" s="1" t="s">
        <v>42</v>
      </c>
      <c r="B732" s="1" t="s">
        <v>43</v>
      </c>
      <c r="C732" s="1" t="str">
        <f t="shared" si="31"/>
        <v>F0132-U0132</v>
      </c>
      <c r="D732" s="1" t="s">
        <v>1107</v>
      </c>
      <c r="E732" s="1" t="s">
        <v>1122</v>
      </c>
      <c r="F732" s="21" t="s">
        <v>1236</v>
      </c>
      <c r="G732" s="11" t="str">
        <f t="shared" si="32"/>
        <v>F0132-U0132-költségmegosztó 1</v>
      </c>
      <c r="H732" s="11" t="str">
        <f>IFERROR(INDEX('Eötvös u E0034 ktgo ISTA'!$A$3:$Q$129,MATCH('költségosztó értékek'!G732,'Eötvös u E0034 ktgo ISTA'!$O$3:$O$129,0),5),"")</f>
        <v>139072121</v>
      </c>
      <c r="I732" s="6"/>
      <c r="J732" s="6"/>
      <c r="K732" s="6"/>
      <c r="L732" s="6"/>
      <c r="M732" s="6"/>
      <c r="N732" s="6"/>
      <c r="O732" s="6"/>
      <c r="P732" s="6"/>
      <c r="Q732" s="6">
        <f>IFERROR(INDEX('Eötvös u E0034 ktgo ISTA'!$E$3:$H$129,MATCH('költségosztó értékek'!$H732,'Eötvös u E0034 ktgo ISTA'!$E$3:$E$129,0),4),"")</f>
        <v>115</v>
      </c>
      <c r="R732" s="6"/>
      <c r="S732" s="6"/>
      <c r="T732" s="6"/>
    </row>
    <row r="733" spans="1:20" ht="15" x14ac:dyDescent="0.25">
      <c r="A733" s="1" t="s">
        <v>42</v>
      </c>
      <c r="B733" s="1" t="s">
        <v>43</v>
      </c>
      <c r="C733" s="1" t="str">
        <f t="shared" si="31"/>
        <v>F0132-U0132</v>
      </c>
      <c r="D733" s="1" t="s">
        <v>1107</v>
      </c>
      <c r="E733" s="1" t="s">
        <v>1122</v>
      </c>
      <c r="F733" s="21" t="s">
        <v>1237</v>
      </c>
      <c r="G733" s="11" t="str">
        <f t="shared" si="32"/>
        <v>F0132-U0132-költségmegosztó 2</v>
      </c>
      <c r="H733" s="11" t="str">
        <f>IFERROR(INDEX('Eötvös u E0034 ktgo ISTA'!$A$3:$Q$129,MATCH('költségosztó értékek'!G733,'Eötvös u E0034 ktgo ISTA'!$O$3:$O$129,0),5),"")</f>
        <v>139072305</v>
      </c>
      <c r="I733" s="6"/>
      <c r="J733" s="6"/>
      <c r="K733" s="6"/>
      <c r="L733" s="6"/>
      <c r="M733" s="6"/>
      <c r="N733" s="6"/>
      <c r="O733" s="6"/>
      <c r="P733" s="6"/>
      <c r="Q733" s="6">
        <f>IFERROR(INDEX('Eötvös u E0034 ktgo ISTA'!$E$3:$H$129,MATCH('költségosztó értékek'!$H733,'Eötvös u E0034 ktgo ISTA'!$E$3:$E$129,0),4),"")</f>
        <v>1</v>
      </c>
      <c r="R733" s="6"/>
      <c r="S733" s="6"/>
      <c r="T733" s="6"/>
    </row>
    <row r="734" spans="1:20" ht="15" x14ac:dyDescent="0.25">
      <c r="A734" s="1" t="s">
        <v>42</v>
      </c>
      <c r="B734" s="1" t="s">
        <v>43</v>
      </c>
      <c r="C734" s="1" t="str">
        <f t="shared" si="31"/>
        <v>F0132-U0132</v>
      </c>
      <c r="D734" s="1" t="s">
        <v>1107</v>
      </c>
      <c r="E734" s="1" t="s">
        <v>1122</v>
      </c>
      <c r="F734" s="21" t="s">
        <v>1238</v>
      </c>
      <c r="G734" s="11" t="str">
        <f t="shared" si="32"/>
        <v>F0132-U0132-költségmegosztó 3</v>
      </c>
      <c r="H734" s="11" t="str">
        <f>IFERROR(INDEX('Eötvös u E0034 ktgo ISTA'!$A$3:$Q$129,MATCH('költségosztó értékek'!G734,'Eötvös u E0034 ktgo ISTA'!$O$3:$O$129,0),5),"")</f>
        <v>139072251</v>
      </c>
      <c r="I734" s="6"/>
      <c r="J734" s="6"/>
      <c r="K734" s="6"/>
      <c r="L734" s="6"/>
      <c r="M734" s="6"/>
      <c r="N734" s="6"/>
      <c r="O734" s="6"/>
      <c r="P734" s="6"/>
      <c r="Q734" s="6">
        <f>IFERROR(INDEX('Eötvös u E0034 ktgo ISTA'!$E$3:$H$129,MATCH('költségosztó értékek'!$H734,'Eötvös u E0034 ktgo ISTA'!$E$3:$E$129,0),4),"")</f>
        <v>23</v>
      </c>
      <c r="R734" s="6"/>
      <c r="S734" s="6"/>
      <c r="T734" s="6"/>
    </row>
    <row r="735" spans="1:20" ht="15" x14ac:dyDescent="0.25">
      <c r="A735" s="1" t="s">
        <v>42</v>
      </c>
      <c r="B735" s="1" t="s">
        <v>43</v>
      </c>
      <c r="C735" s="1" t="str">
        <f t="shared" si="31"/>
        <v>F0132-U0132</v>
      </c>
      <c r="D735" s="1" t="s">
        <v>1107</v>
      </c>
      <c r="E735" s="1" t="s">
        <v>1122</v>
      </c>
      <c r="F735" s="21" t="s">
        <v>1239</v>
      </c>
      <c r="G735" s="11" t="str">
        <f t="shared" si="32"/>
        <v>F0132-U0132-költségmegosztó 4</v>
      </c>
      <c r="H735" s="11" t="str">
        <f>IFERROR(INDEX('Eötvös u E0034 ktgo ISTA'!$A$3:$Q$129,MATCH('költségosztó értékek'!G735,'Eötvös u E0034 ktgo ISTA'!$O$3:$O$129,0),5),"")</f>
        <v>139072183</v>
      </c>
      <c r="I735" s="6"/>
      <c r="J735" s="6"/>
      <c r="K735" s="6"/>
      <c r="L735" s="6"/>
      <c r="M735" s="6"/>
      <c r="N735" s="6"/>
      <c r="O735" s="6"/>
      <c r="P735" s="6"/>
      <c r="Q735" s="6">
        <f>IFERROR(INDEX('Eötvös u E0034 ktgo ISTA'!$E$3:$H$129,MATCH('költségosztó értékek'!$H735,'Eötvös u E0034 ktgo ISTA'!$E$3:$E$129,0),4),"")</f>
        <v>29</v>
      </c>
      <c r="R735" s="6"/>
      <c r="S735" s="6"/>
      <c r="T735" s="6"/>
    </row>
    <row r="736" spans="1:20" ht="15" x14ac:dyDescent="0.25">
      <c r="A736" s="1" t="s">
        <v>42</v>
      </c>
      <c r="B736" s="1" t="s">
        <v>43</v>
      </c>
      <c r="C736" s="1" t="str">
        <f t="shared" si="31"/>
        <v>F0132-U0132</v>
      </c>
      <c r="D736" s="1" t="s">
        <v>1107</v>
      </c>
      <c r="E736" s="1" t="s">
        <v>1122</v>
      </c>
      <c r="F736" s="21" t="s">
        <v>1240</v>
      </c>
      <c r="G736" s="11" t="str">
        <f t="shared" si="32"/>
        <v>F0132-U0132-költségmegosztó 5</v>
      </c>
      <c r="H736" s="11" t="str">
        <f>IFERROR(INDEX('Eötvös u E0034 ktgo ISTA'!$A$3:$Q$129,MATCH('költségosztó értékek'!G736,'Eötvös u E0034 ktgo ISTA'!$O$3:$O$129,0),5),"")</f>
        <v/>
      </c>
      <c r="I736" s="6"/>
      <c r="J736" s="6"/>
      <c r="K736" s="6"/>
      <c r="L736" s="6"/>
      <c r="M736" s="6"/>
      <c r="N736" s="6"/>
      <c r="O736" s="6"/>
      <c r="P736" s="6"/>
      <c r="Q736" s="6" t="str">
        <f>IFERROR(INDEX('Eötvös u E0034 ktgo ISTA'!$E$3:$H$129,MATCH('költségosztó értékek'!$H736,'Eötvös u E0034 ktgo ISTA'!$E$3:$E$129,0),4),"")</f>
        <v/>
      </c>
      <c r="R736" s="6"/>
      <c r="S736" s="6"/>
      <c r="T736" s="6"/>
    </row>
    <row r="737" spans="1:20" ht="15" x14ac:dyDescent="0.25">
      <c r="A737" s="1" t="s">
        <v>42</v>
      </c>
      <c r="B737" s="1" t="s">
        <v>43</v>
      </c>
      <c r="C737" s="1" t="str">
        <f t="shared" ref="C737:C738" si="40">CONCATENATE(A737,"-",B737)</f>
        <v>F0132-U0132</v>
      </c>
      <c r="D737" s="1" t="s">
        <v>1107</v>
      </c>
      <c r="E737" s="1" t="s">
        <v>1122</v>
      </c>
      <c r="F737" s="61" t="s">
        <v>1450</v>
      </c>
      <c r="G737" s="11" t="str">
        <f t="shared" si="32"/>
        <v>F0132-U0132-költségmegosztó 6</v>
      </c>
      <c r="H737" s="11" t="str">
        <f>IFERROR(INDEX('Eötvös u E0034 ktgo ISTA'!$A$3:$Q$129,MATCH('költségosztó értékek'!G737,'Eötvös u E0034 ktgo ISTA'!$O$3:$O$129,0),5),"")</f>
        <v/>
      </c>
      <c r="I737" s="6"/>
      <c r="J737" s="6"/>
      <c r="K737" s="6"/>
      <c r="L737" s="6"/>
      <c r="M737" s="6"/>
      <c r="N737" s="6"/>
      <c r="O737" s="6"/>
      <c r="P737" s="6"/>
      <c r="Q737" s="6" t="str">
        <f>IFERROR(INDEX('Eötvös u E0034 ktgo ISTA'!$E$3:$H$129,MATCH('költségosztó értékek'!$H737,'Eötvös u E0034 ktgo ISTA'!$E$3:$E$129,0),4),"")</f>
        <v/>
      </c>
      <c r="R737" s="6"/>
      <c r="S737" s="6"/>
      <c r="T737" s="6"/>
    </row>
    <row r="738" spans="1:20" ht="15" x14ac:dyDescent="0.25">
      <c r="A738" s="1" t="s">
        <v>42</v>
      </c>
      <c r="B738" s="1" t="s">
        <v>43</v>
      </c>
      <c r="C738" s="1" t="str">
        <f t="shared" si="40"/>
        <v>F0132-U0132</v>
      </c>
      <c r="D738" s="1" t="s">
        <v>1107</v>
      </c>
      <c r="E738" s="1" t="s">
        <v>1122</v>
      </c>
      <c r="F738" s="61" t="s">
        <v>1451</v>
      </c>
      <c r="G738" s="11" t="str">
        <f t="shared" si="32"/>
        <v>F0132-U0132-költségmegosztó 7</v>
      </c>
      <c r="H738" s="11" t="str">
        <f>IFERROR(INDEX('Eötvös u E0034 ktgo ISTA'!$A$3:$Q$129,MATCH('költségosztó értékek'!G738,'Eötvös u E0034 ktgo ISTA'!$O$3:$O$129,0),5),"")</f>
        <v/>
      </c>
      <c r="I738" s="6"/>
      <c r="J738" s="6"/>
      <c r="K738" s="6"/>
      <c r="L738" s="6"/>
      <c r="M738" s="6"/>
      <c r="N738" s="6"/>
      <c r="O738" s="6"/>
      <c r="P738" s="6"/>
      <c r="Q738" s="6" t="str">
        <f>IFERROR(INDEX('Eötvös u E0034 ktgo ISTA'!$E$3:$H$129,MATCH('költségosztó értékek'!$H738,'Eötvös u E0034 ktgo ISTA'!$E$3:$E$129,0),4),"")</f>
        <v/>
      </c>
      <c r="R738" s="6"/>
      <c r="S738" s="6"/>
      <c r="T738" s="6"/>
    </row>
    <row r="739" spans="1:20" ht="15" x14ac:dyDescent="0.25">
      <c r="A739" s="1" t="s">
        <v>44</v>
      </c>
      <c r="B739" s="1" t="s">
        <v>45</v>
      </c>
      <c r="C739" s="1" t="str">
        <f t="shared" si="31"/>
        <v>F0133-U1051</v>
      </c>
      <c r="D739" s="1" t="s">
        <v>1107</v>
      </c>
      <c r="E739" s="1" t="s">
        <v>0</v>
      </c>
      <c r="F739" s="21" t="s">
        <v>1236</v>
      </c>
      <c r="G739" s="11" t="str">
        <f t="shared" si="32"/>
        <v>F0133-U1051-költségmegosztó 1</v>
      </c>
      <c r="H739" s="11" t="str">
        <f>IFERROR(INDEX('Eötvös u E0034 ktgo ISTA'!$A$3:$Q$129,MATCH('költségosztó értékek'!G739,'Eötvös u E0034 ktgo ISTA'!$O$3:$O$129,0),5),"")</f>
        <v>012598656</v>
      </c>
      <c r="I739" s="6"/>
      <c r="J739" s="6"/>
      <c r="K739" s="6"/>
      <c r="L739" s="6"/>
      <c r="M739" s="6"/>
      <c r="N739" s="6"/>
      <c r="O739" s="6"/>
      <c r="P739" s="6"/>
      <c r="Q739" s="6">
        <f>IFERROR(INDEX('Eötvös u E0034 ktgo ISTA'!$E$3:$H$129,MATCH('költségosztó értékek'!$H739,'Eötvös u E0034 ktgo ISTA'!$E$3:$E$129,0),4),"")</f>
        <v>1065</v>
      </c>
      <c r="R739" s="6"/>
      <c r="S739" s="6"/>
      <c r="T739" s="6"/>
    </row>
    <row r="740" spans="1:20" ht="15" x14ac:dyDescent="0.25">
      <c r="A740" s="1" t="s">
        <v>44</v>
      </c>
      <c r="B740" s="1" t="s">
        <v>45</v>
      </c>
      <c r="C740" s="1" t="str">
        <f t="shared" si="31"/>
        <v>F0133-U1051</v>
      </c>
      <c r="D740" s="1" t="s">
        <v>1107</v>
      </c>
      <c r="E740" s="1" t="s">
        <v>0</v>
      </c>
      <c r="F740" s="21" t="s">
        <v>1237</v>
      </c>
      <c r="G740" s="11" t="str">
        <f t="shared" si="32"/>
        <v>F0133-U1051-költségmegosztó 2</v>
      </c>
      <c r="H740" s="11" t="str">
        <f>IFERROR(INDEX('Eötvös u E0034 ktgo ISTA'!$A$3:$Q$129,MATCH('költségosztó értékek'!G740,'Eötvös u E0034 ktgo ISTA'!$O$3:$O$129,0),5),"")</f>
        <v>012598410</v>
      </c>
      <c r="I740" s="6"/>
      <c r="J740" s="6"/>
      <c r="K740" s="6"/>
      <c r="L740" s="6"/>
      <c r="M740" s="6"/>
      <c r="N740" s="6"/>
      <c r="O740" s="6"/>
      <c r="P740" s="6"/>
      <c r="Q740" s="6">
        <f>IFERROR(INDEX('Eötvös u E0034 ktgo ISTA'!$E$3:$H$129,MATCH('költségosztó értékek'!$H740,'Eötvös u E0034 ktgo ISTA'!$E$3:$E$129,0),4),"")</f>
        <v>725</v>
      </c>
      <c r="R740" s="6"/>
      <c r="S740" s="6"/>
      <c r="T740" s="6"/>
    </row>
    <row r="741" spans="1:20" ht="15" x14ac:dyDescent="0.25">
      <c r="A741" s="1" t="s">
        <v>44</v>
      </c>
      <c r="B741" s="1" t="s">
        <v>45</v>
      </c>
      <c r="C741" s="1" t="str">
        <f t="shared" si="31"/>
        <v>F0133-U1051</v>
      </c>
      <c r="D741" s="1" t="s">
        <v>1107</v>
      </c>
      <c r="E741" s="1" t="s">
        <v>0</v>
      </c>
      <c r="F741" s="21" t="s">
        <v>1238</v>
      </c>
      <c r="G741" s="11" t="str">
        <f t="shared" si="32"/>
        <v>F0133-U1051-költségmegosztó 3</v>
      </c>
      <c r="H741" s="11" t="str">
        <f>IFERROR(INDEX('Eötvös u E0034 ktgo ISTA'!$A$3:$Q$129,MATCH('költségosztó értékek'!G741,'Eötvös u E0034 ktgo ISTA'!$O$3:$O$129,0),5),"")</f>
        <v>012598618</v>
      </c>
      <c r="I741" s="6"/>
      <c r="J741" s="6"/>
      <c r="K741" s="6"/>
      <c r="L741" s="6"/>
      <c r="M741" s="6"/>
      <c r="N741" s="6"/>
      <c r="O741" s="6"/>
      <c r="P741" s="6"/>
      <c r="Q741" s="6">
        <f>IFERROR(INDEX('Eötvös u E0034 ktgo ISTA'!$E$3:$H$129,MATCH('költségosztó értékek'!$H741,'Eötvös u E0034 ktgo ISTA'!$E$3:$E$129,0),4),"")</f>
        <v>531</v>
      </c>
      <c r="R741" s="6"/>
      <c r="S741" s="6"/>
      <c r="T741" s="6"/>
    </row>
    <row r="742" spans="1:20" ht="15" x14ac:dyDescent="0.25">
      <c r="A742" s="1" t="s">
        <v>44</v>
      </c>
      <c r="B742" s="1" t="s">
        <v>45</v>
      </c>
      <c r="C742" s="1" t="str">
        <f t="shared" si="31"/>
        <v>F0133-U1051</v>
      </c>
      <c r="D742" s="1" t="s">
        <v>1107</v>
      </c>
      <c r="E742" s="1" t="s">
        <v>0</v>
      </c>
      <c r="F742" s="21" t="s">
        <v>1239</v>
      </c>
      <c r="G742" s="11" t="str">
        <f t="shared" si="32"/>
        <v>F0133-U1051-költségmegosztó 4</v>
      </c>
      <c r="H742" s="11" t="str">
        <f>IFERROR(INDEX('Eötvös u E0034 ktgo ISTA'!$A$3:$Q$129,MATCH('költségosztó értékek'!G742,'Eötvös u E0034 ktgo ISTA'!$O$3:$O$129,0),5),"")</f>
        <v>012598625</v>
      </c>
      <c r="I742" s="6"/>
      <c r="J742" s="6"/>
      <c r="K742" s="6"/>
      <c r="L742" s="6"/>
      <c r="M742" s="6"/>
      <c r="N742" s="6"/>
      <c r="O742" s="6"/>
      <c r="P742" s="6"/>
      <c r="Q742" s="6">
        <f>IFERROR(INDEX('Eötvös u E0034 ktgo ISTA'!$E$3:$H$129,MATCH('költségosztó értékek'!$H742,'Eötvös u E0034 ktgo ISTA'!$E$3:$E$129,0),4),"")</f>
        <v>120</v>
      </c>
      <c r="R742" s="6"/>
      <c r="S742" s="6"/>
      <c r="T742" s="6"/>
    </row>
    <row r="743" spans="1:20" ht="15" x14ac:dyDescent="0.25">
      <c r="A743" s="1" t="s">
        <v>44</v>
      </c>
      <c r="B743" s="1" t="s">
        <v>45</v>
      </c>
      <c r="C743" s="1" t="str">
        <f t="shared" si="31"/>
        <v>F0133-U1051</v>
      </c>
      <c r="D743" s="1" t="s">
        <v>1107</v>
      </c>
      <c r="E743" s="1" t="s">
        <v>0</v>
      </c>
      <c r="F743" s="21" t="s">
        <v>1240</v>
      </c>
      <c r="G743" s="11" t="str">
        <f t="shared" si="32"/>
        <v>F0133-U1051-költségmegosztó 5</v>
      </c>
      <c r="H743" s="11" t="str">
        <f>IFERROR(INDEX('Eötvös u E0034 ktgo ISTA'!$A$3:$Q$129,MATCH('költségosztó értékek'!G743,'Eötvös u E0034 ktgo ISTA'!$O$3:$O$129,0),5),"")</f>
        <v>012598649</v>
      </c>
      <c r="I743" s="6"/>
      <c r="J743" s="6"/>
      <c r="K743" s="6"/>
      <c r="L743" s="6"/>
      <c r="M743" s="6"/>
      <c r="N743" s="6"/>
      <c r="O743" s="6"/>
      <c r="P743" s="6"/>
      <c r="Q743" s="6">
        <f>IFERROR(INDEX('Eötvös u E0034 ktgo ISTA'!$E$3:$H$129,MATCH('költségosztó értékek'!$H743,'Eötvös u E0034 ktgo ISTA'!$E$3:$E$129,0),4),"")</f>
        <v>1152</v>
      </c>
      <c r="R743" s="6"/>
      <c r="S743" s="6"/>
      <c r="T743" s="6"/>
    </row>
    <row r="744" spans="1:20" ht="15" x14ac:dyDescent="0.25">
      <c r="A744" s="1" t="s">
        <v>44</v>
      </c>
      <c r="B744" s="1" t="s">
        <v>45</v>
      </c>
      <c r="C744" s="1" t="str">
        <f t="shared" ref="C744:C745" si="41">CONCATENATE(A744,"-",B744)</f>
        <v>F0133-U1051</v>
      </c>
      <c r="D744" s="1" t="s">
        <v>1107</v>
      </c>
      <c r="E744" s="1" t="s">
        <v>0</v>
      </c>
      <c r="F744" s="61" t="s">
        <v>1450</v>
      </c>
      <c r="G744" s="11" t="str">
        <f t="shared" si="32"/>
        <v>F0133-U1051-költségmegosztó 6</v>
      </c>
      <c r="H744" s="11" t="str">
        <f>IFERROR(INDEX('Eötvös u E0034 ktgo ISTA'!$A$3:$Q$129,MATCH('költségosztó értékek'!G744,'Eötvös u E0034 ktgo ISTA'!$O$3:$O$129,0),5),"")</f>
        <v/>
      </c>
      <c r="I744" s="6"/>
      <c r="J744" s="6"/>
      <c r="K744" s="6"/>
      <c r="L744" s="6"/>
      <c r="M744" s="6"/>
      <c r="N744" s="6"/>
      <c r="O744" s="6"/>
      <c r="P744" s="6"/>
      <c r="Q744" s="6" t="str">
        <f>IFERROR(INDEX('Eötvös u E0034 ktgo ISTA'!$E$3:$H$129,MATCH('költségosztó értékek'!$H744,'Eötvös u E0034 ktgo ISTA'!$E$3:$E$129,0),4),"")</f>
        <v/>
      </c>
      <c r="R744" s="6"/>
      <c r="S744" s="6"/>
      <c r="T744" s="6"/>
    </row>
    <row r="745" spans="1:20" ht="15" x14ac:dyDescent="0.25">
      <c r="A745" s="1" t="s">
        <v>44</v>
      </c>
      <c r="B745" s="1" t="s">
        <v>45</v>
      </c>
      <c r="C745" s="1" t="str">
        <f t="shared" si="41"/>
        <v>F0133-U1051</v>
      </c>
      <c r="D745" s="1" t="s">
        <v>1107</v>
      </c>
      <c r="E745" s="1" t="s">
        <v>0</v>
      </c>
      <c r="F745" s="61" t="s">
        <v>1451</v>
      </c>
      <c r="G745" s="11" t="str">
        <f t="shared" si="32"/>
        <v>F0133-U1051-költségmegosztó 7</v>
      </c>
      <c r="H745" s="11" t="str">
        <f>IFERROR(INDEX('Eötvös u E0034 ktgo ISTA'!$A$3:$Q$129,MATCH('költségosztó értékek'!G745,'Eötvös u E0034 ktgo ISTA'!$O$3:$O$129,0),5),"")</f>
        <v/>
      </c>
      <c r="I745" s="6"/>
      <c r="J745" s="6"/>
      <c r="K745" s="6"/>
      <c r="L745" s="6"/>
      <c r="M745" s="6"/>
      <c r="N745" s="6"/>
      <c r="O745" s="6"/>
      <c r="P745" s="6"/>
      <c r="Q745" s="6" t="str">
        <f>IFERROR(INDEX('Eötvös u E0034 ktgo ISTA'!$E$3:$H$129,MATCH('költségosztó értékek'!$H745,'Eötvös u E0034 ktgo ISTA'!$E$3:$E$129,0),4),"")</f>
        <v/>
      </c>
      <c r="R745" s="6"/>
      <c r="S745" s="6"/>
      <c r="T745" s="6"/>
    </row>
    <row r="746" spans="1:20" ht="15" x14ac:dyDescent="0.25">
      <c r="A746" s="1" t="s">
        <v>46</v>
      </c>
      <c r="B746" s="1" t="s">
        <v>47</v>
      </c>
      <c r="C746" s="1" t="str">
        <f t="shared" si="31"/>
        <v>F0134-U0973</v>
      </c>
      <c r="D746" s="1" t="s">
        <v>1107</v>
      </c>
      <c r="E746" s="1" t="s">
        <v>1122</v>
      </c>
      <c r="F746" s="21" t="s">
        <v>1236</v>
      </c>
      <c r="G746" s="11" t="str">
        <f t="shared" si="32"/>
        <v>F0134-U0973-költségmegosztó 1</v>
      </c>
      <c r="H746" s="11" t="str">
        <f>IFERROR(INDEX('Eötvös u E0034 ktgo ISTA'!$A$3:$Q$129,MATCH('költségosztó értékek'!G746,'Eötvös u E0034 ktgo ISTA'!$O$3:$O$129,0),5),"")</f>
        <v>004894414</v>
      </c>
      <c r="I746" s="6"/>
      <c r="J746" s="6"/>
      <c r="K746" s="6"/>
      <c r="L746" s="6"/>
      <c r="M746" s="6"/>
      <c r="N746" s="6"/>
      <c r="O746" s="6"/>
      <c r="P746" s="6"/>
      <c r="Q746" s="6">
        <f>IFERROR(INDEX('Eötvös u E0034 ktgo ISTA'!$E$3:$H$129,MATCH('költségosztó értékek'!$H746,'Eötvös u E0034 ktgo ISTA'!$E$3:$E$129,0),4),"")</f>
        <v>138</v>
      </c>
      <c r="R746" s="6"/>
      <c r="S746" s="6"/>
      <c r="T746" s="6"/>
    </row>
    <row r="747" spans="1:20" ht="15" x14ac:dyDescent="0.25">
      <c r="A747" s="1" t="s">
        <v>46</v>
      </c>
      <c r="B747" s="1" t="s">
        <v>47</v>
      </c>
      <c r="C747" s="1" t="str">
        <f t="shared" si="31"/>
        <v>F0134-U0973</v>
      </c>
      <c r="D747" s="1" t="s">
        <v>1107</v>
      </c>
      <c r="E747" s="1" t="s">
        <v>1122</v>
      </c>
      <c r="F747" s="21" t="s">
        <v>1237</v>
      </c>
      <c r="G747" s="11" t="str">
        <f t="shared" si="32"/>
        <v>F0134-U0973-költségmegosztó 2</v>
      </c>
      <c r="H747" s="11" t="str">
        <f>IFERROR(INDEX('Eötvös u E0034 ktgo ISTA'!$A$3:$Q$129,MATCH('költségosztó értékek'!G747,'Eötvös u E0034 ktgo ISTA'!$O$3:$O$129,0),5),"")</f>
        <v>004894391</v>
      </c>
      <c r="I747" s="6"/>
      <c r="J747" s="6"/>
      <c r="K747" s="6"/>
      <c r="L747" s="6"/>
      <c r="M747" s="6"/>
      <c r="N747" s="6"/>
      <c r="O747" s="6"/>
      <c r="P747" s="6"/>
      <c r="Q747" s="6">
        <f>IFERROR(INDEX('Eötvös u E0034 ktgo ISTA'!$E$3:$H$129,MATCH('költségosztó értékek'!$H747,'Eötvös u E0034 ktgo ISTA'!$E$3:$E$129,0),4),"")</f>
        <v>212</v>
      </c>
      <c r="R747" s="6"/>
      <c r="S747" s="6"/>
      <c r="T747" s="6"/>
    </row>
    <row r="748" spans="1:20" ht="15" x14ac:dyDescent="0.25">
      <c r="A748" s="1" t="s">
        <v>46</v>
      </c>
      <c r="B748" s="1" t="s">
        <v>47</v>
      </c>
      <c r="C748" s="1" t="str">
        <f t="shared" si="31"/>
        <v>F0134-U0973</v>
      </c>
      <c r="D748" s="1" t="s">
        <v>1107</v>
      </c>
      <c r="E748" s="1" t="s">
        <v>1122</v>
      </c>
      <c r="F748" s="21" t="s">
        <v>1238</v>
      </c>
      <c r="G748" s="11" t="str">
        <f t="shared" si="32"/>
        <v>F0134-U0973-költségmegosztó 3</v>
      </c>
      <c r="H748" s="11" t="str">
        <f>IFERROR(INDEX('Eötvös u E0034 ktgo ISTA'!$A$3:$Q$129,MATCH('költségosztó értékek'!G748,'Eötvös u E0034 ktgo ISTA'!$O$3:$O$129,0),5),"")</f>
        <v>004894445</v>
      </c>
      <c r="I748" s="6"/>
      <c r="J748" s="6"/>
      <c r="K748" s="6"/>
      <c r="L748" s="6"/>
      <c r="M748" s="6"/>
      <c r="N748" s="6"/>
      <c r="O748" s="6"/>
      <c r="P748" s="6"/>
      <c r="Q748" s="6">
        <f>IFERROR(INDEX('Eötvös u E0034 ktgo ISTA'!$E$3:$H$129,MATCH('költségosztó értékek'!$H748,'Eötvös u E0034 ktgo ISTA'!$E$3:$E$129,0),4),"")</f>
        <v>81</v>
      </c>
      <c r="R748" s="6"/>
      <c r="S748" s="6"/>
      <c r="T748" s="6"/>
    </row>
    <row r="749" spans="1:20" ht="15" x14ac:dyDescent="0.25">
      <c r="A749" s="1" t="s">
        <v>46</v>
      </c>
      <c r="B749" s="1" t="s">
        <v>47</v>
      </c>
      <c r="C749" s="1" t="str">
        <f t="shared" si="31"/>
        <v>F0134-U0973</v>
      </c>
      <c r="D749" s="1" t="s">
        <v>1107</v>
      </c>
      <c r="E749" s="1" t="s">
        <v>1122</v>
      </c>
      <c r="F749" s="21" t="s">
        <v>1239</v>
      </c>
      <c r="G749" s="11" t="str">
        <f t="shared" si="32"/>
        <v>F0134-U0973-költségmegosztó 4</v>
      </c>
      <c r="H749" s="11" t="str">
        <f>IFERROR(INDEX('Eötvös u E0034 ktgo ISTA'!$A$3:$Q$129,MATCH('költségosztó értékek'!G749,'Eötvös u E0034 ktgo ISTA'!$O$3:$O$129,0),5),"")</f>
        <v>004894483</v>
      </c>
      <c r="I749" s="6"/>
      <c r="J749" s="6"/>
      <c r="K749" s="6"/>
      <c r="L749" s="6"/>
      <c r="M749" s="6"/>
      <c r="N749" s="6"/>
      <c r="O749" s="6"/>
      <c r="P749" s="6"/>
      <c r="Q749" s="6">
        <f>IFERROR(INDEX('Eötvös u E0034 ktgo ISTA'!$E$3:$H$129,MATCH('költségosztó értékek'!$H749,'Eötvös u E0034 ktgo ISTA'!$E$3:$E$129,0),4),"")</f>
        <v>0</v>
      </c>
      <c r="R749" s="6"/>
      <c r="S749" s="6"/>
      <c r="T749" s="6"/>
    </row>
    <row r="750" spans="1:20" ht="15" x14ac:dyDescent="0.25">
      <c r="A750" s="1" t="s">
        <v>46</v>
      </c>
      <c r="B750" s="1" t="s">
        <v>47</v>
      </c>
      <c r="C750" s="1" t="str">
        <f t="shared" si="31"/>
        <v>F0134-U0973</v>
      </c>
      <c r="D750" s="1" t="s">
        <v>1107</v>
      </c>
      <c r="E750" s="1" t="s">
        <v>1122</v>
      </c>
      <c r="F750" s="21" t="s">
        <v>1240</v>
      </c>
      <c r="G750" s="11" t="str">
        <f t="shared" si="32"/>
        <v>F0134-U0973-költségmegosztó 5</v>
      </c>
      <c r="H750" s="11" t="str">
        <f>IFERROR(INDEX('Eötvös u E0034 ktgo ISTA'!$A$3:$Q$129,MATCH('költségosztó értékek'!G750,'Eötvös u E0034 ktgo ISTA'!$O$3:$O$129,0),5),"")</f>
        <v/>
      </c>
      <c r="I750" s="6"/>
      <c r="J750" s="6"/>
      <c r="K750" s="6"/>
      <c r="L750" s="6"/>
      <c r="M750" s="6"/>
      <c r="N750" s="6"/>
      <c r="O750" s="6"/>
      <c r="P750" s="6"/>
      <c r="Q750" s="6" t="str">
        <f>IFERROR(INDEX('Eötvös u E0034 ktgo ISTA'!$E$3:$H$129,MATCH('költségosztó értékek'!$H750,'Eötvös u E0034 ktgo ISTA'!$E$3:$E$129,0),4),"")</f>
        <v/>
      </c>
      <c r="R750" s="6"/>
      <c r="S750" s="6"/>
      <c r="T750" s="6"/>
    </row>
    <row r="751" spans="1:20" ht="15" x14ac:dyDescent="0.25">
      <c r="A751" s="1" t="s">
        <v>46</v>
      </c>
      <c r="B751" s="1" t="s">
        <v>47</v>
      </c>
      <c r="C751" s="1" t="str">
        <f t="shared" ref="C751:C752" si="42">CONCATENATE(A751,"-",B751)</f>
        <v>F0134-U0973</v>
      </c>
      <c r="D751" s="1" t="s">
        <v>1107</v>
      </c>
      <c r="E751" s="1" t="s">
        <v>1122</v>
      </c>
      <c r="F751" s="61" t="s">
        <v>1450</v>
      </c>
      <c r="G751" s="11" t="str">
        <f t="shared" si="32"/>
        <v>F0134-U0973-költségmegosztó 6</v>
      </c>
      <c r="H751" s="11" t="str">
        <f>IFERROR(INDEX('Eötvös u E0034 ktgo ISTA'!$A$3:$Q$129,MATCH('költségosztó értékek'!G751,'Eötvös u E0034 ktgo ISTA'!$O$3:$O$129,0),5),"")</f>
        <v/>
      </c>
      <c r="I751" s="6"/>
      <c r="J751" s="6"/>
      <c r="K751" s="6"/>
      <c r="L751" s="6"/>
      <c r="M751" s="6"/>
      <c r="N751" s="6"/>
      <c r="O751" s="6"/>
      <c r="P751" s="6"/>
      <c r="Q751" s="6" t="str">
        <f>IFERROR(INDEX('Eötvös u E0034 ktgo ISTA'!$E$3:$H$129,MATCH('költségosztó értékek'!$H751,'Eötvös u E0034 ktgo ISTA'!$E$3:$E$129,0),4),"")</f>
        <v/>
      </c>
      <c r="R751" s="6"/>
      <c r="S751" s="6"/>
      <c r="T751" s="6"/>
    </row>
    <row r="752" spans="1:20" ht="15" x14ac:dyDescent="0.25">
      <c r="A752" s="1" t="s">
        <v>46</v>
      </c>
      <c r="B752" s="1" t="s">
        <v>47</v>
      </c>
      <c r="C752" s="1" t="str">
        <f t="shared" si="42"/>
        <v>F0134-U0973</v>
      </c>
      <c r="D752" s="1" t="s">
        <v>1107</v>
      </c>
      <c r="E752" s="1" t="s">
        <v>1122</v>
      </c>
      <c r="F752" s="61" t="s">
        <v>1451</v>
      </c>
      <c r="G752" s="11" t="str">
        <f t="shared" si="32"/>
        <v>F0134-U0973-költségmegosztó 7</v>
      </c>
      <c r="H752" s="11" t="str">
        <f>IFERROR(INDEX('Eötvös u E0034 ktgo ISTA'!$A$3:$Q$129,MATCH('költségosztó értékek'!G752,'Eötvös u E0034 ktgo ISTA'!$O$3:$O$129,0),5),"")</f>
        <v/>
      </c>
      <c r="I752" s="6"/>
      <c r="J752" s="6"/>
      <c r="K752" s="6"/>
      <c r="L752" s="6"/>
      <c r="M752" s="6"/>
      <c r="N752" s="6"/>
      <c r="O752" s="6"/>
      <c r="P752" s="6"/>
      <c r="Q752" s="6" t="str">
        <f>IFERROR(INDEX('Eötvös u E0034 ktgo ISTA'!$E$3:$H$129,MATCH('költségosztó értékek'!$H752,'Eötvös u E0034 ktgo ISTA'!$E$3:$E$129,0),4),"")</f>
        <v/>
      </c>
      <c r="R752" s="6"/>
      <c r="S752" s="6"/>
      <c r="T752" s="6"/>
    </row>
    <row r="753" spans="1:20" ht="15" x14ac:dyDescent="0.25">
      <c r="A753" s="1" t="s">
        <v>48</v>
      </c>
      <c r="B753" s="1" t="s">
        <v>49</v>
      </c>
      <c r="C753" s="1" t="str">
        <f t="shared" si="31"/>
        <v>F0135-U0855</v>
      </c>
      <c r="D753" s="1" t="s">
        <v>1107</v>
      </c>
      <c r="E753" s="1" t="s">
        <v>1122</v>
      </c>
      <c r="F753" s="21" t="s">
        <v>1236</v>
      </c>
      <c r="G753" s="11" t="str">
        <f t="shared" si="32"/>
        <v>F0135-U0855-költségmegosztó 1</v>
      </c>
      <c r="H753" s="11" t="str">
        <f>IFERROR(INDEX('Eötvös u E0034 ktgo ISTA'!$A$3:$Q$129,MATCH('költségosztó értékek'!G753,'Eötvös u E0034 ktgo ISTA'!$O$3:$O$129,0),5),"")</f>
        <v>012598366</v>
      </c>
      <c r="I753" s="6"/>
      <c r="J753" s="6"/>
      <c r="K753" s="6"/>
      <c r="L753" s="6"/>
      <c r="M753" s="6"/>
      <c r="N753" s="6"/>
      <c r="O753" s="6"/>
      <c r="P753" s="6"/>
      <c r="Q753" s="6">
        <f>IFERROR(INDEX('Eötvös u E0034 ktgo ISTA'!$E$3:$H$129,MATCH('költségosztó értékek'!$H753,'Eötvös u E0034 ktgo ISTA'!$E$3:$E$129,0),4),"")</f>
        <v>862</v>
      </c>
      <c r="R753" s="6"/>
      <c r="S753" s="6"/>
      <c r="T753" s="6"/>
    </row>
    <row r="754" spans="1:20" ht="15" x14ac:dyDescent="0.25">
      <c r="A754" s="1" t="s">
        <v>48</v>
      </c>
      <c r="B754" s="1" t="s">
        <v>49</v>
      </c>
      <c r="C754" s="1" t="str">
        <f t="shared" si="31"/>
        <v>F0135-U0855</v>
      </c>
      <c r="D754" s="1" t="s">
        <v>1107</v>
      </c>
      <c r="E754" s="1" t="s">
        <v>1122</v>
      </c>
      <c r="F754" s="21" t="s">
        <v>1237</v>
      </c>
      <c r="G754" s="11" t="str">
        <f t="shared" si="32"/>
        <v>F0135-U0855-költségmegosztó 2</v>
      </c>
      <c r="H754" s="11" t="str">
        <f>IFERROR(INDEX('Eötvös u E0034 ktgo ISTA'!$A$3:$Q$129,MATCH('költségosztó értékek'!G754,'Eötvös u E0034 ktgo ISTA'!$O$3:$O$129,0),5),"")</f>
        <v>012598694</v>
      </c>
      <c r="I754" s="6"/>
      <c r="J754" s="6"/>
      <c r="K754" s="6"/>
      <c r="L754" s="6"/>
      <c r="M754" s="6"/>
      <c r="N754" s="6"/>
      <c r="O754" s="6"/>
      <c r="P754" s="6"/>
      <c r="Q754" s="6">
        <f>IFERROR(INDEX('Eötvös u E0034 ktgo ISTA'!$E$3:$H$129,MATCH('költségosztó értékek'!$H754,'Eötvös u E0034 ktgo ISTA'!$E$3:$E$129,0),4),"")</f>
        <v>0</v>
      </c>
      <c r="R754" s="6"/>
      <c r="S754" s="6"/>
      <c r="T754" s="6"/>
    </row>
    <row r="755" spans="1:20" ht="15" x14ac:dyDescent="0.25">
      <c r="A755" s="1" t="s">
        <v>48</v>
      </c>
      <c r="B755" s="1" t="s">
        <v>49</v>
      </c>
      <c r="C755" s="1" t="str">
        <f t="shared" si="31"/>
        <v>F0135-U0855</v>
      </c>
      <c r="D755" s="1" t="s">
        <v>1107</v>
      </c>
      <c r="E755" s="1" t="s">
        <v>1122</v>
      </c>
      <c r="F755" s="21" t="s">
        <v>1238</v>
      </c>
      <c r="G755" s="11" t="str">
        <f t="shared" si="32"/>
        <v>F0135-U0855-költségmegosztó 3</v>
      </c>
      <c r="H755" s="11" t="str">
        <f>IFERROR(INDEX('Eötvös u E0034 ktgo ISTA'!$A$3:$Q$129,MATCH('költségosztó értékek'!G755,'Eötvös u E0034 ktgo ISTA'!$O$3:$O$129,0),5),"")</f>
        <v>012598397</v>
      </c>
      <c r="I755" s="6"/>
      <c r="J755" s="6"/>
      <c r="K755" s="6"/>
      <c r="L755" s="6"/>
      <c r="M755" s="6"/>
      <c r="N755" s="6"/>
      <c r="O755" s="6"/>
      <c r="P755" s="6"/>
      <c r="Q755" s="6">
        <f>IFERROR(INDEX('Eötvös u E0034 ktgo ISTA'!$E$3:$H$129,MATCH('költségosztó értékek'!$H755,'Eötvös u E0034 ktgo ISTA'!$E$3:$E$129,0),4),"")</f>
        <v>0</v>
      </c>
      <c r="R755" s="6"/>
      <c r="S755" s="6"/>
      <c r="T755" s="6"/>
    </row>
    <row r="756" spans="1:20" ht="15" x14ac:dyDescent="0.25">
      <c r="A756" s="1" t="s">
        <v>48</v>
      </c>
      <c r="B756" s="1" t="s">
        <v>49</v>
      </c>
      <c r="C756" s="1" t="str">
        <f t="shared" si="31"/>
        <v>F0135-U0855</v>
      </c>
      <c r="D756" s="1" t="s">
        <v>1107</v>
      </c>
      <c r="E756" s="1" t="s">
        <v>1122</v>
      </c>
      <c r="F756" s="21" t="s">
        <v>1239</v>
      </c>
      <c r="G756" s="11" t="str">
        <f t="shared" si="32"/>
        <v>F0135-U0855-költségmegosztó 4</v>
      </c>
      <c r="H756" s="11" t="str">
        <f>IFERROR(INDEX('Eötvös u E0034 ktgo ISTA'!$A$3:$Q$129,MATCH('költségosztó értékek'!G756,'Eötvös u E0034 ktgo ISTA'!$O$3:$O$129,0),5),"")</f>
        <v>012598403</v>
      </c>
      <c r="I756" s="6"/>
      <c r="J756" s="6"/>
      <c r="K756" s="6"/>
      <c r="L756" s="6"/>
      <c r="M756" s="6"/>
      <c r="N756" s="6"/>
      <c r="O756" s="6"/>
      <c r="P756" s="6"/>
      <c r="Q756" s="6">
        <f>IFERROR(INDEX('Eötvös u E0034 ktgo ISTA'!$E$3:$H$129,MATCH('költségosztó értékek'!$H756,'Eötvös u E0034 ktgo ISTA'!$E$3:$E$129,0),4),"")</f>
        <v>1354</v>
      </c>
      <c r="R756" s="6"/>
      <c r="S756" s="6"/>
      <c r="T756" s="6"/>
    </row>
    <row r="757" spans="1:20" ht="15" x14ac:dyDescent="0.25">
      <c r="A757" s="1" t="s">
        <v>48</v>
      </c>
      <c r="B757" s="1" t="s">
        <v>49</v>
      </c>
      <c r="C757" s="1" t="str">
        <f t="shared" si="31"/>
        <v>F0135-U0855</v>
      </c>
      <c r="D757" s="1" t="s">
        <v>1107</v>
      </c>
      <c r="E757" s="1" t="s">
        <v>1122</v>
      </c>
      <c r="F757" s="21" t="s">
        <v>1240</v>
      </c>
      <c r="G757" s="11" t="str">
        <f t="shared" si="32"/>
        <v>F0135-U0855-költségmegosztó 5</v>
      </c>
      <c r="H757" s="11" t="str">
        <f>IFERROR(INDEX('Eötvös u E0034 ktgo ISTA'!$A$3:$Q$129,MATCH('költségosztó értékek'!G757,'Eötvös u E0034 ktgo ISTA'!$O$3:$O$129,0),5),"")</f>
        <v/>
      </c>
      <c r="I757" s="6"/>
      <c r="J757" s="6"/>
      <c r="K757" s="6"/>
      <c r="L757" s="6"/>
      <c r="M757" s="6"/>
      <c r="N757" s="6"/>
      <c r="O757" s="6"/>
      <c r="P757" s="6"/>
      <c r="Q757" s="6" t="str">
        <f>IFERROR(INDEX('Eötvös u E0034 ktgo ISTA'!$E$3:$H$129,MATCH('költségosztó értékek'!$H757,'Eötvös u E0034 ktgo ISTA'!$E$3:$E$129,0),4),"")</f>
        <v/>
      </c>
      <c r="R757" s="6"/>
      <c r="S757" s="6"/>
      <c r="T757" s="6"/>
    </row>
    <row r="758" spans="1:20" ht="15" x14ac:dyDescent="0.25">
      <c r="A758" s="1" t="s">
        <v>48</v>
      </c>
      <c r="B758" s="1" t="s">
        <v>49</v>
      </c>
      <c r="C758" s="1" t="str">
        <f t="shared" ref="C758:C759" si="43">CONCATENATE(A758,"-",B758)</f>
        <v>F0135-U0855</v>
      </c>
      <c r="D758" s="1" t="s">
        <v>1107</v>
      </c>
      <c r="E758" s="1" t="s">
        <v>1122</v>
      </c>
      <c r="F758" s="61" t="s">
        <v>1450</v>
      </c>
      <c r="G758" s="11" t="str">
        <f t="shared" si="32"/>
        <v>F0135-U0855-költségmegosztó 6</v>
      </c>
      <c r="H758" s="11" t="str">
        <f>IFERROR(INDEX('Eötvös u E0034 ktgo ISTA'!$A$3:$Q$129,MATCH('költségosztó értékek'!G758,'Eötvös u E0034 ktgo ISTA'!$O$3:$O$129,0),5),"")</f>
        <v/>
      </c>
      <c r="I758" s="6"/>
      <c r="J758" s="6"/>
      <c r="K758" s="6"/>
      <c r="L758" s="6"/>
      <c r="M758" s="6"/>
      <c r="N758" s="6"/>
      <c r="O758" s="6"/>
      <c r="P758" s="6"/>
      <c r="Q758" s="6" t="str">
        <f>IFERROR(INDEX('Eötvös u E0034 ktgo ISTA'!$E$3:$H$129,MATCH('költségosztó értékek'!$H758,'Eötvös u E0034 ktgo ISTA'!$E$3:$E$129,0),4),"")</f>
        <v/>
      </c>
      <c r="R758" s="6"/>
      <c r="S758" s="6"/>
      <c r="T758" s="6"/>
    </row>
    <row r="759" spans="1:20" ht="15" x14ac:dyDescent="0.25">
      <c r="A759" s="1" t="s">
        <v>48</v>
      </c>
      <c r="B759" s="1" t="s">
        <v>49</v>
      </c>
      <c r="C759" s="1" t="str">
        <f t="shared" si="43"/>
        <v>F0135-U0855</v>
      </c>
      <c r="D759" s="1" t="s">
        <v>1107</v>
      </c>
      <c r="E759" s="1" t="s">
        <v>1122</v>
      </c>
      <c r="F759" s="61" t="s">
        <v>1451</v>
      </c>
      <c r="G759" s="11" t="str">
        <f t="shared" si="32"/>
        <v>F0135-U0855-költségmegosztó 7</v>
      </c>
      <c r="H759" s="11" t="str">
        <f>IFERROR(INDEX('Eötvös u E0034 ktgo ISTA'!$A$3:$Q$129,MATCH('költségosztó értékek'!G759,'Eötvös u E0034 ktgo ISTA'!$O$3:$O$129,0),5),"")</f>
        <v/>
      </c>
      <c r="I759" s="6"/>
      <c r="J759" s="6"/>
      <c r="K759" s="6"/>
      <c r="L759" s="6"/>
      <c r="M759" s="6"/>
      <c r="N759" s="6"/>
      <c r="O759" s="6"/>
      <c r="P759" s="6"/>
      <c r="Q759" s="6" t="str">
        <f>IFERROR(INDEX('Eötvös u E0034 ktgo ISTA'!$E$3:$H$129,MATCH('költségosztó értékek'!$H759,'Eötvös u E0034 ktgo ISTA'!$E$3:$E$129,0),4),"")</f>
        <v/>
      </c>
      <c r="R759" s="6"/>
      <c r="S759" s="6"/>
      <c r="T759" s="6"/>
    </row>
    <row r="760" spans="1:20" ht="15" x14ac:dyDescent="0.25">
      <c r="A760" s="1" t="s">
        <v>50</v>
      </c>
      <c r="B760" s="1" t="s">
        <v>51</v>
      </c>
      <c r="C760" s="1" t="str">
        <f t="shared" si="31"/>
        <v>F0013-U0013</v>
      </c>
      <c r="D760" s="1" t="s">
        <v>1107</v>
      </c>
      <c r="E760" s="1" t="s">
        <v>1122</v>
      </c>
      <c r="F760" s="21" t="s">
        <v>1236</v>
      </c>
      <c r="G760" s="11" t="str">
        <f t="shared" si="32"/>
        <v>F0013-U0013-költségmegosztó 1</v>
      </c>
      <c r="H760" s="11" t="str">
        <f>IFERROR(INDEX('Eötvös u E0034 ktgo ISTA'!$A$3:$Q$129,MATCH('költségosztó értékek'!G760,'Eötvös u E0034 ktgo ISTA'!$O$3:$O$129,0),5),"")</f>
        <v>141060284</v>
      </c>
      <c r="I760" s="6"/>
      <c r="J760" s="6"/>
      <c r="K760" s="6"/>
      <c r="L760" s="6"/>
      <c r="M760" s="6"/>
      <c r="N760" s="6"/>
      <c r="O760" s="6"/>
      <c r="P760" s="6"/>
      <c r="Q760" s="6">
        <f>IFERROR(INDEX('Eötvös u E0034 ktgo ISTA'!$E$3:$H$129,MATCH('költségosztó értékek'!$H760,'Eötvös u E0034 ktgo ISTA'!$E$3:$E$129,0),4),"")</f>
        <v>211</v>
      </c>
      <c r="R760" s="6"/>
      <c r="S760" s="6"/>
      <c r="T760" s="6"/>
    </row>
    <row r="761" spans="1:20" ht="15" x14ac:dyDescent="0.25">
      <c r="A761" s="1" t="s">
        <v>50</v>
      </c>
      <c r="B761" s="1" t="s">
        <v>51</v>
      </c>
      <c r="C761" s="1" t="str">
        <f t="shared" si="31"/>
        <v>F0013-U0013</v>
      </c>
      <c r="D761" s="1" t="s">
        <v>1107</v>
      </c>
      <c r="E761" s="1" t="s">
        <v>1122</v>
      </c>
      <c r="F761" s="21" t="s">
        <v>1237</v>
      </c>
      <c r="G761" s="11" t="str">
        <f t="shared" si="32"/>
        <v>F0013-U0013-költségmegosztó 2</v>
      </c>
      <c r="H761" s="11" t="str">
        <f>IFERROR(INDEX('Eötvös u E0034 ktgo ISTA'!$A$3:$Q$129,MATCH('költségosztó értékek'!G761,'Eötvös u E0034 ktgo ISTA'!$O$3:$O$129,0),5),"")</f>
        <v/>
      </c>
      <c r="I761" s="6"/>
      <c r="J761" s="6"/>
      <c r="K761" s="6"/>
      <c r="L761" s="6"/>
      <c r="M761" s="6"/>
      <c r="N761" s="6"/>
      <c r="O761" s="6"/>
      <c r="P761" s="6"/>
      <c r="Q761" s="6" t="str">
        <f>IFERROR(INDEX('Eötvös u E0034 ktgo ISTA'!$E$3:$H$129,MATCH('költségosztó értékek'!$H761,'Eötvös u E0034 ktgo ISTA'!$E$3:$E$129,0),4),"")</f>
        <v/>
      </c>
      <c r="R761" s="6"/>
      <c r="S761" s="6"/>
      <c r="T761" s="6"/>
    </row>
    <row r="762" spans="1:20" ht="15" x14ac:dyDescent="0.25">
      <c r="A762" s="1" t="s">
        <v>50</v>
      </c>
      <c r="B762" s="1" t="s">
        <v>51</v>
      </c>
      <c r="C762" s="1" t="str">
        <f t="shared" si="31"/>
        <v>F0013-U0013</v>
      </c>
      <c r="D762" s="1" t="s">
        <v>1107</v>
      </c>
      <c r="E762" s="1" t="s">
        <v>1122</v>
      </c>
      <c r="F762" s="21" t="s">
        <v>1238</v>
      </c>
      <c r="G762" s="11" t="str">
        <f t="shared" si="32"/>
        <v>F0013-U0013-költségmegosztó 3</v>
      </c>
      <c r="H762" s="11" t="str">
        <f>IFERROR(INDEX('Eötvös u E0034 ktgo ISTA'!$A$3:$Q$129,MATCH('költségosztó értékek'!G762,'Eötvös u E0034 ktgo ISTA'!$O$3:$O$129,0),5),"")</f>
        <v/>
      </c>
      <c r="I762" s="6"/>
      <c r="J762" s="6"/>
      <c r="K762" s="6"/>
      <c r="L762" s="6"/>
      <c r="M762" s="6"/>
      <c r="N762" s="6"/>
      <c r="O762" s="6"/>
      <c r="P762" s="6"/>
      <c r="Q762" s="6" t="str">
        <f>IFERROR(INDEX('Eötvös u E0034 ktgo ISTA'!$E$3:$H$129,MATCH('költségosztó értékek'!$H762,'Eötvös u E0034 ktgo ISTA'!$E$3:$E$129,0),4),"")</f>
        <v/>
      </c>
      <c r="R762" s="6"/>
      <c r="S762" s="6"/>
      <c r="T762" s="6"/>
    </row>
    <row r="763" spans="1:20" ht="15" x14ac:dyDescent="0.25">
      <c r="A763" s="1" t="s">
        <v>50</v>
      </c>
      <c r="B763" s="1" t="s">
        <v>51</v>
      </c>
      <c r="C763" s="1" t="str">
        <f t="shared" si="31"/>
        <v>F0013-U0013</v>
      </c>
      <c r="D763" s="1" t="s">
        <v>1107</v>
      </c>
      <c r="E763" s="1" t="s">
        <v>1122</v>
      </c>
      <c r="F763" s="21" t="s">
        <v>1239</v>
      </c>
      <c r="G763" s="11" t="str">
        <f t="shared" si="32"/>
        <v>F0013-U0013-költségmegosztó 4</v>
      </c>
      <c r="H763" s="11" t="str">
        <f>IFERROR(INDEX('Eötvös u E0034 ktgo ISTA'!$A$3:$Q$129,MATCH('költségosztó értékek'!G763,'Eötvös u E0034 ktgo ISTA'!$O$3:$O$129,0),5),"")</f>
        <v/>
      </c>
      <c r="I763" s="6"/>
      <c r="J763" s="6"/>
      <c r="K763" s="6"/>
      <c r="L763" s="6"/>
      <c r="M763" s="6"/>
      <c r="N763" s="6"/>
      <c r="O763" s="6"/>
      <c r="P763" s="6"/>
      <c r="Q763" s="6" t="str">
        <f>IFERROR(INDEX('Eötvös u E0034 ktgo ISTA'!$E$3:$H$129,MATCH('költségosztó értékek'!$H763,'Eötvös u E0034 ktgo ISTA'!$E$3:$E$129,0),4),"")</f>
        <v/>
      </c>
      <c r="R763" s="6"/>
      <c r="S763" s="6"/>
      <c r="T763" s="6"/>
    </row>
    <row r="764" spans="1:20" ht="15" x14ac:dyDescent="0.25">
      <c r="A764" s="1" t="s">
        <v>50</v>
      </c>
      <c r="B764" s="1" t="s">
        <v>51</v>
      </c>
      <c r="C764" s="1" t="str">
        <f t="shared" si="31"/>
        <v>F0013-U0013</v>
      </c>
      <c r="D764" s="1" t="s">
        <v>1107</v>
      </c>
      <c r="E764" s="1" t="s">
        <v>1122</v>
      </c>
      <c r="F764" s="21" t="s">
        <v>1240</v>
      </c>
      <c r="G764" s="11" t="str">
        <f t="shared" si="32"/>
        <v>F0013-U0013-költségmegosztó 5</v>
      </c>
      <c r="H764" s="11" t="str">
        <f>IFERROR(INDEX('Eötvös u E0034 ktgo ISTA'!$A$3:$Q$129,MATCH('költségosztó értékek'!G764,'Eötvös u E0034 ktgo ISTA'!$O$3:$O$129,0),5),"")</f>
        <v/>
      </c>
      <c r="I764" s="6"/>
      <c r="J764" s="6"/>
      <c r="K764" s="6"/>
      <c r="L764" s="6"/>
      <c r="M764" s="6"/>
      <c r="N764" s="6"/>
      <c r="O764" s="6"/>
      <c r="P764" s="6"/>
      <c r="Q764" s="6" t="str">
        <f>IFERROR(INDEX('Eötvös u E0034 ktgo ISTA'!$E$3:$H$129,MATCH('költségosztó értékek'!$H764,'Eötvös u E0034 ktgo ISTA'!$E$3:$E$129,0),4),"")</f>
        <v/>
      </c>
      <c r="R764" s="6"/>
      <c r="S764" s="6"/>
      <c r="T764" s="6"/>
    </row>
    <row r="765" spans="1:20" ht="15" x14ac:dyDescent="0.25">
      <c r="A765" s="1" t="s">
        <v>50</v>
      </c>
      <c r="B765" s="1" t="s">
        <v>51</v>
      </c>
      <c r="C765" s="1" t="str">
        <f t="shared" ref="C765:C766" si="44">CONCATENATE(A765,"-",B765)</f>
        <v>F0013-U0013</v>
      </c>
      <c r="D765" s="1" t="s">
        <v>1107</v>
      </c>
      <c r="E765" s="1" t="s">
        <v>1122</v>
      </c>
      <c r="F765" s="61" t="s">
        <v>1450</v>
      </c>
      <c r="G765" s="11" t="str">
        <f t="shared" si="32"/>
        <v>F0013-U0013-költségmegosztó 6</v>
      </c>
      <c r="H765" s="11" t="str">
        <f>IFERROR(INDEX('Eötvös u E0034 ktgo ISTA'!$A$3:$Q$129,MATCH('költségosztó értékek'!G765,'Eötvös u E0034 ktgo ISTA'!$O$3:$O$129,0),5),"")</f>
        <v/>
      </c>
      <c r="I765" s="6"/>
      <c r="J765" s="6"/>
      <c r="K765" s="6"/>
      <c r="L765" s="6"/>
      <c r="M765" s="6"/>
      <c r="N765" s="6"/>
      <c r="O765" s="6"/>
      <c r="P765" s="6"/>
      <c r="Q765" s="6" t="str">
        <f>IFERROR(INDEX('Eötvös u E0034 ktgo ISTA'!$E$3:$H$129,MATCH('költségosztó értékek'!$H765,'Eötvös u E0034 ktgo ISTA'!$E$3:$E$129,0),4),"")</f>
        <v/>
      </c>
      <c r="R765" s="6"/>
      <c r="S765" s="6"/>
      <c r="T765" s="6"/>
    </row>
    <row r="766" spans="1:20" ht="15" x14ac:dyDescent="0.25">
      <c r="A766" s="1" t="s">
        <v>50</v>
      </c>
      <c r="B766" s="1" t="s">
        <v>51</v>
      </c>
      <c r="C766" s="1" t="str">
        <f t="shared" si="44"/>
        <v>F0013-U0013</v>
      </c>
      <c r="D766" s="1" t="s">
        <v>1107</v>
      </c>
      <c r="E766" s="1" t="s">
        <v>1122</v>
      </c>
      <c r="F766" s="61" t="s">
        <v>1451</v>
      </c>
      <c r="G766" s="11" t="str">
        <f t="shared" si="32"/>
        <v>F0013-U0013-költségmegosztó 7</v>
      </c>
      <c r="H766" s="11" t="str">
        <f>IFERROR(INDEX('Eötvös u E0034 ktgo ISTA'!$A$3:$Q$129,MATCH('költségosztó értékek'!G766,'Eötvös u E0034 ktgo ISTA'!$O$3:$O$129,0),5),"")</f>
        <v/>
      </c>
      <c r="I766" s="6"/>
      <c r="J766" s="6"/>
      <c r="K766" s="6"/>
      <c r="L766" s="6"/>
      <c r="M766" s="6"/>
      <c r="N766" s="6"/>
      <c r="O766" s="6"/>
      <c r="P766" s="6"/>
      <c r="Q766" s="6" t="str">
        <f>IFERROR(INDEX('Eötvös u E0034 ktgo ISTA'!$E$3:$H$129,MATCH('költségosztó értékek'!$H766,'Eötvös u E0034 ktgo ISTA'!$E$3:$E$129,0),4),"")</f>
        <v/>
      </c>
      <c r="R766" s="6"/>
      <c r="S766" s="6"/>
      <c r="T766" s="6"/>
    </row>
    <row r="767" spans="1:20" ht="15" x14ac:dyDescent="0.25">
      <c r="A767" s="1" t="s">
        <v>52</v>
      </c>
      <c r="B767" s="1" t="s">
        <v>53</v>
      </c>
      <c r="C767" s="1" t="str">
        <f t="shared" si="31"/>
        <v>F0014-U0014</v>
      </c>
      <c r="D767" s="1" t="s">
        <v>1107</v>
      </c>
      <c r="E767" s="1" t="s">
        <v>1122</v>
      </c>
      <c r="F767" s="21" t="s">
        <v>1236</v>
      </c>
      <c r="G767" s="11" t="str">
        <f t="shared" si="32"/>
        <v>F0014-U0014-költségmegosztó 1</v>
      </c>
      <c r="H767" s="11" t="str">
        <f>IFERROR(INDEX('Eötvös u E0034 ktgo ISTA'!$A$3:$Q$129,MATCH('költségosztó értékek'!G767,'Eötvös u E0034 ktgo ISTA'!$O$3:$O$129,0),5),"")</f>
        <v>012598434</v>
      </c>
      <c r="I767" s="6"/>
      <c r="J767" s="6"/>
      <c r="K767" s="6"/>
      <c r="L767" s="6"/>
      <c r="M767" s="6"/>
      <c r="N767" s="6"/>
      <c r="O767" s="6"/>
      <c r="P767" s="6"/>
      <c r="Q767" s="6">
        <f>IFERROR(INDEX('Eötvös u E0034 ktgo ISTA'!$E$3:$H$129,MATCH('költségosztó értékek'!$H767,'Eötvös u E0034 ktgo ISTA'!$E$3:$E$129,0),4),"")</f>
        <v>371</v>
      </c>
      <c r="R767" s="6"/>
      <c r="S767" s="6"/>
      <c r="T767" s="6"/>
    </row>
    <row r="768" spans="1:20" ht="15" x14ac:dyDescent="0.25">
      <c r="A768" s="1" t="s">
        <v>52</v>
      </c>
      <c r="B768" s="1" t="s">
        <v>53</v>
      </c>
      <c r="C768" s="1" t="str">
        <f t="shared" si="31"/>
        <v>F0014-U0014</v>
      </c>
      <c r="D768" s="1" t="s">
        <v>1107</v>
      </c>
      <c r="E768" s="1" t="s">
        <v>1122</v>
      </c>
      <c r="F768" s="21" t="s">
        <v>1237</v>
      </c>
      <c r="G768" s="11" t="str">
        <f t="shared" si="32"/>
        <v>F0014-U0014-költségmegosztó 2</v>
      </c>
      <c r="H768" s="11" t="str">
        <f>IFERROR(INDEX('Eötvös u E0034 ktgo ISTA'!$A$3:$Q$129,MATCH('költségosztó értékek'!G768,'Eötvös u E0034 ktgo ISTA'!$O$3:$O$129,0),5),"")</f>
        <v>012598458</v>
      </c>
      <c r="I768" s="6"/>
      <c r="J768" s="6"/>
      <c r="K768" s="6"/>
      <c r="L768" s="6"/>
      <c r="M768" s="6"/>
      <c r="N768" s="6"/>
      <c r="O768" s="6"/>
      <c r="P768" s="6"/>
      <c r="Q768" s="6">
        <f>IFERROR(INDEX('Eötvös u E0034 ktgo ISTA'!$E$3:$H$129,MATCH('költségosztó értékek'!$H768,'Eötvös u E0034 ktgo ISTA'!$E$3:$E$129,0),4),"")</f>
        <v>654</v>
      </c>
      <c r="R768" s="6"/>
      <c r="S768" s="6"/>
      <c r="T768" s="6"/>
    </row>
    <row r="769" spans="1:20" ht="15" x14ac:dyDescent="0.25">
      <c r="A769" s="1" t="s">
        <v>52</v>
      </c>
      <c r="B769" s="1" t="s">
        <v>53</v>
      </c>
      <c r="C769" s="1" t="str">
        <f t="shared" si="31"/>
        <v>F0014-U0014</v>
      </c>
      <c r="D769" s="1" t="s">
        <v>1107</v>
      </c>
      <c r="E769" s="1" t="s">
        <v>1122</v>
      </c>
      <c r="F769" s="21" t="s">
        <v>1238</v>
      </c>
      <c r="G769" s="11" t="str">
        <f t="shared" si="32"/>
        <v>F0014-U0014-költségmegosztó 3</v>
      </c>
      <c r="H769" s="11" t="str">
        <f>IFERROR(INDEX('Eötvös u E0034 ktgo ISTA'!$A$3:$Q$129,MATCH('költségosztó értékek'!G769,'Eötvös u E0034 ktgo ISTA'!$O$3:$O$129,0),5),"")</f>
        <v/>
      </c>
      <c r="I769" s="6"/>
      <c r="J769" s="6"/>
      <c r="K769" s="6"/>
      <c r="L769" s="6"/>
      <c r="M769" s="6"/>
      <c r="N769" s="6"/>
      <c r="O769" s="6"/>
      <c r="P769" s="6"/>
      <c r="Q769" s="6" t="str">
        <f>IFERROR(INDEX('Eötvös u E0034 ktgo ISTA'!$E$3:$H$129,MATCH('költségosztó értékek'!$H769,'Eötvös u E0034 ktgo ISTA'!$E$3:$E$129,0),4),"")</f>
        <v/>
      </c>
      <c r="R769" s="6"/>
      <c r="S769" s="6"/>
      <c r="T769" s="6"/>
    </row>
    <row r="770" spans="1:20" ht="15" x14ac:dyDescent="0.25">
      <c r="A770" s="1" t="s">
        <v>52</v>
      </c>
      <c r="B770" s="1" t="s">
        <v>53</v>
      </c>
      <c r="C770" s="1" t="str">
        <f t="shared" si="31"/>
        <v>F0014-U0014</v>
      </c>
      <c r="D770" s="1" t="s">
        <v>1107</v>
      </c>
      <c r="E770" s="1" t="s">
        <v>1122</v>
      </c>
      <c r="F770" s="21" t="s">
        <v>1239</v>
      </c>
      <c r="G770" s="11" t="str">
        <f t="shared" si="32"/>
        <v>F0014-U0014-költségmegosztó 4</v>
      </c>
      <c r="H770" s="11" t="str">
        <f>IFERROR(INDEX('Eötvös u E0034 ktgo ISTA'!$A$3:$Q$129,MATCH('költségosztó értékek'!G770,'Eötvös u E0034 ktgo ISTA'!$O$3:$O$129,0),5),"")</f>
        <v/>
      </c>
      <c r="I770" s="6"/>
      <c r="J770" s="6"/>
      <c r="K770" s="6"/>
      <c r="L770" s="6"/>
      <c r="M770" s="6"/>
      <c r="N770" s="6"/>
      <c r="O770" s="6"/>
      <c r="P770" s="6"/>
      <c r="Q770" s="6" t="str">
        <f>IFERROR(INDEX('Eötvös u E0034 ktgo ISTA'!$E$3:$H$129,MATCH('költségosztó értékek'!$H770,'Eötvös u E0034 ktgo ISTA'!$E$3:$E$129,0),4),"")</f>
        <v/>
      </c>
      <c r="R770" s="6"/>
      <c r="S770" s="6"/>
      <c r="T770" s="6"/>
    </row>
    <row r="771" spans="1:20" ht="15" x14ac:dyDescent="0.25">
      <c r="A771" s="1" t="s">
        <v>52</v>
      </c>
      <c r="B771" s="1" t="s">
        <v>53</v>
      </c>
      <c r="C771" s="1" t="str">
        <f t="shared" si="31"/>
        <v>F0014-U0014</v>
      </c>
      <c r="D771" s="1" t="s">
        <v>1107</v>
      </c>
      <c r="E771" s="1" t="s">
        <v>1122</v>
      </c>
      <c r="F771" s="21" t="s">
        <v>1240</v>
      </c>
      <c r="G771" s="11" t="str">
        <f t="shared" si="32"/>
        <v>F0014-U0014-költségmegosztó 5</v>
      </c>
      <c r="H771" s="11" t="str">
        <f>IFERROR(INDEX('Eötvös u E0034 ktgo ISTA'!$A$3:$Q$129,MATCH('költségosztó értékek'!G771,'Eötvös u E0034 ktgo ISTA'!$O$3:$O$129,0),5),"")</f>
        <v/>
      </c>
      <c r="I771" s="6"/>
      <c r="J771" s="6"/>
      <c r="K771" s="6"/>
      <c r="L771" s="6"/>
      <c r="M771" s="6"/>
      <c r="N771" s="6"/>
      <c r="O771" s="6"/>
      <c r="P771" s="6"/>
      <c r="Q771" s="6" t="str">
        <f>IFERROR(INDEX('Eötvös u E0034 ktgo ISTA'!$E$3:$H$129,MATCH('költségosztó értékek'!$H771,'Eötvös u E0034 ktgo ISTA'!$E$3:$E$129,0),4),"")</f>
        <v/>
      </c>
      <c r="R771" s="6"/>
      <c r="S771" s="6"/>
      <c r="T771" s="6"/>
    </row>
    <row r="772" spans="1:20" ht="15" x14ac:dyDescent="0.25">
      <c r="A772" s="1" t="s">
        <v>52</v>
      </c>
      <c r="B772" s="1" t="s">
        <v>53</v>
      </c>
      <c r="C772" s="1" t="str">
        <f t="shared" ref="C772:C773" si="45">CONCATENATE(A772,"-",B772)</f>
        <v>F0014-U0014</v>
      </c>
      <c r="D772" s="1" t="s">
        <v>1107</v>
      </c>
      <c r="E772" s="1" t="s">
        <v>1122</v>
      </c>
      <c r="F772" s="61" t="s">
        <v>1450</v>
      </c>
      <c r="G772" s="11" t="str">
        <f t="shared" si="32"/>
        <v>F0014-U0014-költségmegosztó 6</v>
      </c>
      <c r="H772" s="11" t="str">
        <f>IFERROR(INDEX('Eötvös u E0034 ktgo ISTA'!$A$3:$Q$129,MATCH('költségosztó értékek'!G772,'Eötvös u E0034 ktgo ISTA'!$O$3:$O$129,0),5),"")</f>
        <v/>
      </c>
      <c r="I772" s="6"/>
      <c r="J772" s="6"/>
      <c r="K772" s="6"/>
      <c r="L772" s="6"/>
      <c r="M772" s="6"/>
      <c r="N772" s="6"/>
      <c r="O772" s="6"/>
      <c r="P772" s="6"/>
      <c r="Q772" s="6" t="str">
        <f>IFERROR(INDEX('Eötvös u E0034 ktgo ISTA'!$E$3:$H$129,MATCH('költségosztó értékek'!$H772,'Eötvös u E0034 ktgo ISTA'!$E$3:$E$129,0),4),"")</f>
        <v/>
      </c>
      <c r="R772" s="6"/>
      <c r="S772" s="6"/>
      <c r="T772" s="6"/>
    </row>
    <row r="773" spans="1:20" ht="15" x14ac:dyDescent="0.25">
      <c r="A773" s="1" t="s">
        <v>52</v>
      </c>
      <c r="B773" s="1" t="s">
        <v>53</v>
      </c>
      <c r="C773" s="1" t="str">
        <f t="shared" si="45"/>
        <v>F0014-U0014</v>
      </c>
      <c r="D773" s="1" t="s">
        <v>1107</v>
      </c>
      <c r="E773" s="1" t="s">
        <v>1122</v>
      </c>
      <c r="F773" s="61" t="s">
        <v>1451</v>
      </c>
      <c r="G773" s="11" t="str">
        <f t="shared" si="32"/>
        <v>F0014-U0014-költségmegosztó 7</v>
      </c>
      <c r="H773" s="11" t="str">
        <f>IFERROR(INDEX('Eötvös u E0034 ktgo ISTA'!$A$3:$Q$129,MATCH('költségosztó értékek'!G773,'Eötvös u E0034 ktgo ISTA'!$O$3:$O$129,0),5),"")</f>
        <v/>
      </c>
      <c r="I773" s="6"/>
      <c r="J773" s="6"/>
      <c r="K773" s="6"/>
      <c r="L773" s="6"/>
      <c r="M773" s="6"/>
      <c r="N773" s="6"/>
      <c r="O773" s="6"/>
      <c r="P773" s="6"/>
      <c r="Q773" s="6" t="str">
        <f>IFERROR(INDEX('Eötvös u E0034 ktgo ISTA'!$E$3:$H$129,MATCH('költségosztó értékek'!$H773,'Eötvös u E0034 ktgo ISTA'!$E$3:$E$129,0),4),"")</f>
        <v/>
      </c>
      <c r="R773" s="6"/>
      <c r="S773" s="6"/>
      <c r="T773" s="6"/>
    </row>
    <row r="774" spans="1:20" ht="15" x14ac:dyDescent="0.25">
      <c r="A774" s="1" t="s">
        <v>54</v>
      </c>
      <c r="B774" s="1" t="s">
        <v>55</v>
      </c>
      <c r="C774" s="1" t="str">
        <f t="shared" si="31"/>
        <v>F0015-U0015</v>
      </c>
      <c r="D774" s="1" t="s">
        <v>1107</v>
      </c>
      <c r="E774" s="1" t="s">
        <v>1122</v>
      </c>
      <c r="F774" s="21" t="s">
        <v>1236</v>
      </c>
      <c r="G774" s="11" t="str">
        <f t="shared" si="32"/>
        <v>F0015-U0015-költségmegosztó 1</v>
      </c>
      <c r="H774" s="11" t="str">
        <f>IFERROR(INDEX('Eötvös u E0034 ktgo ISTA'!$A$3:$Q$129,MATCH('költségosztó értékek'!G774,'Eötvös u E0034 ktgo ISTA'!$O$3:$O$129,0),5),"")</f>
        <v>012598489</v>
      </c>
      <c r="I774" s="6"/>
      <c r="J774" s="6"/>
      <c r="K774" s="6"/>
      <c r="L774" s="6"/>
      <c r="M774" s="6"/>
      <c r="N774" s="6"/>
      <c r="O774" s="6"/>
      <c r="P774" s="6"/>
      <c r="Q774" s="6">
        <f>IFERROR(INDEX('Eötvös u E0034 ktgo ISTA'!$E$3:$H$129,MATCH('költségosztó értékek'!$H774,'Eötvös u E0034 ktgo ISTA'!$E$3:$E$129,0),4),"")</f>
        <v>484.99999999999994</v>
      </c>
      <c r="R774" s="6"/>
      <c r="S774" s="6"/>
      <c r="T774" s="6"/>
    </row>
    <row r="775" spans="1:20" ht="15" x14ac:dyDescent="0.25">
      <c r="A775" s="1" t="s">
        <v>54</v>
      </c>
      <c r="B775" s="1" t="s">
        <v>55</v>
      </c>
      <c r="C775" s="1" t="str">
        <f t="shared" si="31"/>
        <v>F0015-U0015</v>
      </c>
      <c r="D775" s="1" t="s">
        <v>1107</v>
      </c>
      <c r="E775" s="1" t="s">
        <v>1122</v>
      </c>
      <c r="F775" s="21" t="s">
        <v>1237</v>
      </c>
      <c r="G775" s="11" t="str">
        <f t="shared" si="32"/>
        <v>F0015-U0015-költségmegosztó 2</v>
      </c>
      <c r="H775" s="11" t="str">
        <f>IFERROR(INDEX('Eötvös u E0034 ktgo ISTA'!$A$3:$Q$129,MATCH('költségosztó értékek'!G775,'Eötvös u E0034 ktgo ISTA'!$O$3:$O$129,0),5),"")</f>
        <v>012598427</v>
      </c>
      <c r="I775" s="6"/>
      <c r="J775" s="6"/>
      <c r="K775" s="6"/>
      <c r="L775" s="6"/>
      <c r="M775" s="6"/>
      <c r="N775" s="6"/>
      <c r="O775" s="6"/>
      <c r="P775" s="6"/>
      <c r="Q775" s="6">
        <f>IFERROR(INDEX('Eötvös u E0034 ktgo ISTA'!$E$3:$H$129,MATCH('költségosztó értékek'!$H775,'Eötvös u E0034 ktgo ISTA'!$E$3:$E$129,0),4),"")</f>
        <v>0</v>
      </c>
      <c r="R775" s="6"/>
      <c r="S775" s="6"/>
      <c r="T775" s="6"/>
    </row>
    <row r="776" spans="1:20" ht="15" x14ac:dyDescent="0.25">
      <c r="A776" s="1" t="s">
        <v>54</v>
      </c>
      <c r="B776" s="1" t="s">
        <v>55</v>
      </c>
      <c r="C776" s="1" t="str">
        <f t="shared" si="31"/>
        <v>F0015-U0015</v>
      </c>
      <c r="D776" s="1" t="s">
        <v>1107</v>
      </c>
      <c r="E776" s="1" t="s">
        <v>1122</v>
      </c>
      <c r="F776" s="21" t="s">
        <v>1238</v>
      </c>
      <c r="G776" s="11" t="str">
        <f t="shared" si="32"/>
        <v>F0015-U0015-költségmegosztó 3</v>
      </c>
      <c r="H776" s="11" t="str">
        <f>IFERROR(INDEX('Eötvös u E0034 ktgo ISTA'!$A$3:$Q$129,MATCH('költségosztó értékek'!G776,'Eötvös u E0034 ktgo ISTA'!$O$3:$O$129,0),5),"")</f>
        <v/>
      </c>
      <c r="I776" s="6"/>
      <c r="J776" s="6"/>
      <c r="K776" s="6"/>
      <c r="L776" s="6"/>
      <c r="M776" s="6"/>
      <c r="N776" s="6"/>
      <c r="O776" s="6"/>
      <c r="P776" s="6"/>
      <c r="Q776" s="6" t="str">
        <f>IFERROR(INDEX('Eötvös u E0034 ktgo ISTA'!$E$3:$H$129,MATCH('költségosztó értékek'!$H776,'Eötvös u E0034 ktgo ISTA'!$E$3:$E$129,0),4),"")</f>
        <v/>
      </c>
      <c r="R776" s="6"/>
      <c r="S776" s="6"/>
      <c r="T776" s="6"/>
    </row>
    <row r="777" spans="1:20" ht="15" x14ac:dyDescent="0.25">
      <c r="A777" s="1" t="s">
        <v>54</v>
      </c>
      <c r="B777" s="1" t="s">
        <v>55</v>
      </c>
      <c r="C777" s="1" t="str">
        <f t="shared" ref="C777:C866" si="46">CONCATENATE(A777,"-",B777)</f>
        <v>F0015-U0015</v>
      </c>
      <c r="D777" s="1" t="s">
        <v>1107</v>
      </c>
      <c r="E777" s="1" t="s">
        <v>1122</v>
      </c>
      <c r="F777" s="21" t="s">
        <v>1239</v>
      </c>
      <c r="G777" s="11" t="str">
        <f t="shared" ref="G777:G840" si="47">CONCATENATE(C777,"-",F777)</f>
        <v>F0015-U0015-költségmegosztó 4</v>
      </c>
      <c r="H777" s="11" t="str">
        <f>IFERROR(INDEX('Eötvös u E0034 ktgo ISTA'!$A$3:$Q$129,MATCH('költségosztó értékek'!G777,'Eötvös u E0034 ktgo ISTA'!$O$3:$O$129,0),5),"")</f>
        <v/>
      </c>
      <c r="I777" s="6"/>
      <c r="J777" s="6"/>
      <c r="K777" s="6"/>
      <c r="L777" s="6"/>
      <c r="M777" s="6"/>
      <c r="N777" s="6"/>
      <c r="O777" s="6"/>
      <c r="P777" s="6"/>
      <c r="Q777" s="6" t="str">
        <f>IFERROR(INDEX('Eötvös u E0034 ktgo ISTA'!$E$3:$H$129,MATCH('költségosztó értékek'!$H777,'Eötvös u E0034 ktgo ISTA'!$E$3:$E$129,0),4),"")</f>
        <v/>
      </c>
      <c r="R777" s="6"/>
      <c r="S777" s="6"/>
      <c r="T777" s="6"/>
    </row>
    <row r="778" spans="1:20" ht="15" x14ac:dyDescent="0.25">
      <c r="A778" s="1" t="s">
        <v>54</v>
      </c>
      <c r="B778" s="1" t="s">
        <v>55</v>
      </c>
      <c r="C778" s="1" t="str">
        <f t="shared" si="46"/>
        <v>F0015-U0015</v>
      </c>
      <c r="D778" s="1" t="s">
        <v>1107</v>
      </c>
      <c r="E778" s="1" t="s">
        <v>1122</v>
      </c>
      <c r="F778" s="21" t="s">
        <v>1240</v>
      </c>
      <c r="G778" s="11" t="str">
        <f t="shared" si="47"/>
        <v>F0015-U0015-költségmegosztó 5</v>
      </c>
      <c r="H778" s="11" t="str">
        <f>IFERROR(INDEX('Eötvös u E0034 ktgo ISTA'!$A$3:$Q$129,MATCH('költségosztó értékek'!G778,'Eötvös u E0034 ktgo ISTA'!$O$3:$O$129,0),5),"")</f>
        <v/>
      </c>
      <c r="I778" s="6"/>
      <c r="J778" s="6"/>
      <c r="K778" s="6"/>
      <c r="L778" s="6"/>
      <c r="M778" s="6"/>
      <c r="N778" s="6"/>
      <c r="O778" s="6"/>
      <c r="P778" s="6"/>
      <c r="Q778" s="6" t="str">
        <f>IFERROR(INDEX('Eötvös u E0034 ktgo ISTA'!$E$3:$H$129,MATCH('költségosztó értékek'!$H778,'Eötvös u E0034 ktgo ISTA'!$E$3:$E$129,0),4),"")</f>
        <v/>
      </c>
      <c r="R778" s="6"/>
      <c r="S778" s="6"/>
      <c r="T778" s="6"/>
    </row>
    <row r="779" spans="1:20" ht="15" x14ac:dyDescent="0.25">
      <c r="A779" s="1" t="s">
        <v>54</v>
      </c>
      <c r="B779" s="1" t="s">
        <v>55</v>
      </c>
      <c r="C779" s="1" t="str">
        <f t="shared" ref="C779:C780" si="48">CONCATENATE(A779,"-",B779)</f>
        <v>F0015-U0015</v>
      </c>
      <c r="D779" s="1" t="s">
        <v>1107</v>
      </c>
      <c r="E779" s="1" t="s">
        <v>1122</v>
      </c>
      <c r="F779" s="61" t="s">
        <v>1450</v>
      </c>
      <c r="G779" s="11" t="str">
        <f t="shared" si="47"/>
        <v>F0015-U0015-költségmegosztó 6</v>
      </c>
      <c r="H779" s="11" t="str">
        <f>IFERROR(INDEX('Eötvös u E0034 ktgo ISTA'!$A$3:$Q$129,MATCH('költségosztó értékek'!G779,'Eötvös u E0034 ktgo ISTA'!$O$3:$O$129,0),5),"")</f>
        <v/>
      </c>
      <c r="I779" s="6"/>
      <c r="J779" s="6"/>
      <c r="K779" s="6"/>
      <c r="L779" s="6"/>
      <c r="M779" s="6"/>
      <c r="N779" s="6"/>
      <c r="O779" s="6"/>
      <c r="P779" s="6"/>
      <c r="Q779" s="6" t="str">
        <f>IFERROR(INDEX('Eötvös u E0034 ktgo ISTA'!$E$3:$H$129,MATCH('költségosztó értékek'!$H779,'Eötvös u E0034 ktgo ISTA'!$E$3:$E$129,0),4),"")</f>
        <v/>
      </c>
      <c r="R779" s="6"/>
      <c r="S779" s="6"/>
      <c r="T779" s="6"/>
    </row>
    <row r="780" spans="1:20" ht="15" x14ac:dyDescent="0.25">
      <c r="A780" s="1" t="s">
        <v>54</v>
      </c>
      <c r="B780" s="1" t="s">
        <v>55</v>
      </c>
      <c r="C780" s="1" t="str">
        <f t="shared" si="48"/>
        <v>F0015-U0015</v>
      </c>
      <c r="D780" s="1" t="s">
        <v>1107</v>
      </c>
      <c r="E780" s="1" t="s">
        <v>1122</v>
      </c>
      <c r="F780" s="61" t="s">
        <v>1451</v>
      </c>
      <c r="G780" s="11" t="str">
        <f t="shared" si="47"/>
        <v>F0015-U0015-költségmegosztó 7</v>
      </c>
      <c r="H780" s="11" t="str">
        <f>IFERROR(INDEX('Eötvös u E0034 ktgo ISTA'!$A$3:$Q$129,MATCH('költségosztó értékek'!G780,'Eötvös u E0034 ktgo ISTA'!$O$3:$O$129,0),5),"")</f>
        <v/>
      </c>
      <c r="I780" s="6"/>
      <c r="J780" s="6"/>
      <c r="K780" s="6"/>
      <c r="L780" s="6"/>
      <c r="M780" s="6"/>
      <c r="N780" s="6"/>
      <c r="O780" s="6"/>
      <c r="P780" s="6"/>
      <c r="Q780" s="6" t="str">
        <f>IFERROR(INDEX('Eötvös u E0034 ktgo ISTA'!$E$3:$H$129,MATCH('költségosztó értékek'!$H780,'Eötvös u E0034 ktgo ISTA'!$E$3:$E$129,0),4),"")</f>
        <v/>
      </c>
      <c r="R780" s="6"/>
      <c r="S780" s="6"/>
      <c r="T780" s="6"/>
    </row>
    <row r="781" spans="1:20" ht="15" x14ac:dyDescent="0.25">
      <c r="A781" s="1" t="s">
        <v>56</v>
      </c>
      <c r="B781" s="1" t="s">
        <v>57</v>
      </c>
      <c r="C781" s="1" t="str">
        <f t="shared" si="46"/>
        <v>F0016-U0016</v>
      </c>
      <c r="D781" s="1" t="s">
        <v>1107</v>
      </c>
      <c r="E781" s="1" t="s">
        <v>1122</v>
      </c>
      <c r="F781" s="21" t="s">
        <v>1236</v>
      </c>
      <c r="G781" s="11" t="str">
        <f t="shared" si="47"/>
        <v>F0016-U0016-költségmegosztó 1</v>
      </c>
      <c r="H781" s="11" t="str">
        <f>IFERROR(INDEX('Eötvös u E0034 ktgo ISTA'!$A$3:$Q$129,MATCH('költségosztó értékek'!G781,'Eötvös u E0034 ktgo ISTA'!$O$3:$O$129,0),5),"")</f>
        <v>139072206</v>
      </c>
      <c r="I781" s="6"/>
      <c r="J781" s="6"/>
      <c r="K781" s="6"/>
      <c r="L781" s="6"/>
      <c r="M781" s="6"/>
      <c r="N781" s="6"/>
      <c r="O781" s="6"/>
      <c r="P781" s="6"/>
      <c r="Q781" s="6">
        <f>IFERROR(INDEX('Eötvös u E0034 ktgo ISTA'!$E$3:$H$129,MATCH('költségosztó értékek'!$H781,'Eötvös u E0034 ktgo ISTA'!$E$3:$E$129,0),4),"")</f>
        <v>537</v>
      </c>
      <c r="R781" s="6"/>
      <c r="S781" s="6"/>
      <c r="T781" s="6"/>
    </row>
    <row r="782" spans="1:20" ht="15" x14ac:dyDescent="0.25">
      <c r="A782" s="1" t="s">
        <v>56</v>
      </c>
      <c r="B782" s="1" t="s">
        <v>57</v>
      </c>
      <c r="C782" s="1" t="str">
        <f t="shared" si="46"/>
        <v>F0016-U0016</v>
      </c>
      <c r="D782" s="1" t="s">
        <v>1107</v>
      </c>
      <c r="E782" s="1" t="s">
        <v>1122</v>
      </c>
      <c r="F782" s="21" t="s">
        <v>1237</v>
      </c>
      <c r="G782" s="11" t="str">
        <f t="shared" si="47"/>
        <v>F0016-U0016-költségmegosztó 2</v>
      </c>
      <c r="H782" s="11" t="str">
        <f>IFERROR(INDEX('Eötvös u E0034 ktgo ISTA'!$A$3:$Q$129,MATCH('költségosztó értékek'!G782,'Eötvös u E0034 ktgo ISTA'!$O$3:$O$129,0),5),"")</f>
        <v>139072176</v>
      </c>
      <c r="I782" s="6"/>
      <c r="J782" s="6"/>
      <c r="K782" s="6"/>
      <c r="L782" s="6"/>
      <c r="M782" s="6"/>
      <c r="N782" s="6"/>
      <c r="O782" s="6"/>
      <c r="P782" s="6"/>
      <c r="Q782" s="6">
        <f>IFERROR(INDEX('Eötvös u E0034 ktgo ISTA'!$E$3:$H$129,MATCH('költségosztó értékek'!$H782,'Eötvös u E0034 ktgo ISTA'!$E$3:$E$129,0),4),"")</f>
        <v>684</v>
      </c>
      <c r="R782" s="6"/>
      <c r="S782" s="6"/>
      <c r="T782" s="6"/>
    </row>
    <row r="783" spans="1:20" ht="15" x14ac:dyDescent="0.25">
      <c r="A783" s="1" t="s">
        <v>56</v>
      </c>
      <c r="B783" s="1" t="s">
        <v>57</v>
      </c>
      <c r="C783" s="1" t="str">
        <f t="shared" si="46"/>
        <v>F0016-U0016</v>
      </c>
      <c r="D783" s="1" t="s">
        <v>1107</v>
      </c>
      <c r="E783" s="1" t="s">
        <v>1122</v>
      </c>
      <c r="F783" s="21" t="s">
        <v>1238</v>
      </c>
      <c r="G783" s="11" t="str">
        <f t="shared" si="47"/>
        <v>F0016-U0016-költségmegosztó 3</v>
      </c>
      <c r="H783" s="11" t="str">
        <f>IFERROR(INDEX('Eötvös u E0034 ktgo ISTA'!$A$3:$Q$129,MATCH('költségosztó értékek'!G783,'Eötvös u E0034 ktgo ISTA'!$O$3:$O$129,0),5),"")</f>
        <v/>
      </c>
      <c r="I783" s="6"/>
      <c r="J783" s="6"/>
      <c r="K783" s="6"/>
      <c r="L783" s="6"/>
      <c r="M783" s="6"/>
      <c r="N783" s="6"/>
      <c r="O783" s="6"/>
      <c r="P783" s="6"/>
      <c r="Q783" s="6" t="str">
        <f>IFERROR(INDEX('Eötvös u E0034 ktgo ISTA'!$E$3:$H$129,MATCH('költségosztó értékek'!$H783,'Eötvös u E0034 ktgo ISTA'!$E$3:$E$129,0),4),"")</f>
        <v/>
      </c>
      <c r="R783" s="6"/>
      <c r="S783" s="6"/>
      <c r="T783" s="6"/>
    </row>
    <row r="784" spans="1:20" ht="15" x14ac:dyDescent="0.25">
      <c r="A784" s="1" t="s">
        <v>56</v>
      </c>
      <c r="B784" s="1" t="s">
        <v>57</v>
      </c>
      <c r="C784" s="1" t="str">
        <f t="shared" si="46"/>
        <v>F0016-U0016</v>
      </c>
      <c r="D784" s="1" t="s">
        <v>1107</v>
      </c>
      <c r="E784" s="1" t="s">
        <v>1122</v>
      </c>
      <c r="F784" s="21" t="s">
        <v>1239</v>
      </c>
      <c r="G784" s="11" t="str">
        <f t="shared" si="47"/>
        <v>F0016-U0016-költségmegosztó 4</v>
      </c>
      <c r="H784" s="11" t="str">
        <f>IFERROR(INDEX('Eötvös u E0034 ktgo ISTA'!$A$3:$Q$129,MATCH('költségosztó értékek'!G784,'Eötvös u E0034 ktgo ISTA'!$O$3:$O$129,0),5),"")</f>
        <v/>
      </c>
      <c r="I784" s="6"/>
      <c r="J784" s="6"/>
      <c r="K784" s="6"/>
      <c r="L784" s="6"/>
      <c r="M784" s="6"/>
      <c r="N784" s="6"/>
      <c r="O784" s="6"/>
      <c r="P784" s="6"/>
      <c r="Q784" s="6" t="str">
        <f>IFERROR(INDEX('Eötvös u E0034 ktgo ISTA'!$E$3:$H$129,MATCH('költségosztó értékek'!$H784,'Eötvös u E0034 ktgo ISTA'!$E$3:$E$129,0),4),"")</f>
        <v/>
      </c>
      <c r="R784" s="6"/>
      <c r="S784" s="6"/>
      <c r="T784" s="6"/>
    </row>
    <row r="785" spans="1:20" ht="15" x14ac:dyDescent="0.25">
      <c r="A785" s="1" t="s">
        <v>56</v>
      </c>
      <c r="B785" s="1" t="s">
        <v>57</v>
      </c>
      <c r="C785" s="1" t="str">
        <f t="shared" si="46"/>
        <v>F0016-U0016</v>
      </c>
      <c r="D785" s="1" t="s">
        <v>1107</v>
      </c>
      <c r="E785" s="1" t="s">
        <v>1122</v>
      </c>
      <c r="F785" s="21" t="s">
        <v>1240</v>
      </c>
      <c r="G785" s="11" t="str">
        <f t="shared" si="47"/>
        <v>F0016-U0016-költségmegosztó 5</v>
      </c>
      <c r="H785" s="11" t="str">
        <f>IFERROR(INDEX('Eötvös u E0034 ktgo ISTA'!$A$3:$Q$129,MATCH('költségosztó értékek'!G785,'Eötvös u E0034 ktgo ISTA'!$O$3:$O$129,0),5),"")</f>
        <v/>
      </c>
      <c r="I785" s="6"/>
      <c r="J785" s="6"/>
      <c r="K785" s="6"/>
      <c r="L785" s="6"/>
      <c r="M785" s="6"/>
      <c r="N785" s="6"/>
      <c r="O785" s="6"/>
      <c r="P785" s="6"/>
      <c r="Q785" s="6" t="str">
        <f>IFERROR(INDEX('Eötvös u E0034 ktgo ISTA'!$E$3:$H$129,MATCH('költségosztó értékek'!$H785,'Eötvös u E0034 ktgo ISTA'!$E$3:$E$129,0),4),"")</f>
        <v/>
      </c>
      <c r="R785" s="6"/>
      <c r="S785" s="6"/>
      <c r="T785" s="6"/>
    </row>
    <row r="786" spans="1:20" ht="15" x14ac:dyDescent="0.25">
      <c r="A786" s="1" t="s">
        <v>56</v>
      </c>
      <c r="B786" s="1" t="s">
        <v>57</v>
      </c>
      <c r="C786" s="1" t="str">
        <f t="shared" ref="C786:C787" si="49">CONCATENATE(A786,"-",B786)</f>
        <v>F0016-U0016</v>
      </c>
      <c r="D786" s="1" t="s">
        <v>1107</v>
      </c>
      <c r="E786" s="1" t="s">
        <v>1122</v>
      </c>
      <c r="F786" s="61" t="s">
        <v>1450</v>
      </c>
      <c r="G786" s="11" t="str">
        <f t="shared" si="47"/>
        <v>F0016-U0016-költségmegosztó 6</v>
      </c>
      <c r="H786" s="11" t="str">
        <f>IFERROR(INDEX('Eötvös u E0034 ktgo ISTA'!$A$3:$Q$129,MATCH('költségosztó értékek'!G786,'Eötvös u E0034 ktgo ISTA'!$O$3:$O$129,0),5),"")</f>
        <v/>
      </c>
      <c r="I786" s="6"/>
      <c r="J786" s="6"/>
      <c r="K786" s="6"/>
      <c r="L786" s="6"/>
      <c r="M786" s="6"/>
      <c r="N786" s="6"/>
      <c r="O786" s="6"/>
      <c r="P786" s="6"/>
      <c r="Q786" s="6" t="str">
        <f>IFERROR(INDEX('Eötvös u E0034 ktgo ISTA'!$E$3:$H$129,MATCH('költségosztó értékek'!$H786,'Eötvös u E0034 ktgo ISTA'!$E$3:$E$129,0),4),"")</f>
        <v/>
      </c>
      <c r="R786" s="6"/>
      <c r="S786" s="6"/>
      <c r="T786" s="6"/>
    </row>
    <row r="787" spans="1:20" ht="15" x14ac:dyDescent="0.25">
      <c r="A787" s="1" t="s">
        <v>56</v>
      </c>
      <c r="B787" s="1" t="s">
        <v>57</v>
      </c>
      <c r="C787" s="1" t="str">
        <f t="shared" si="49"/>
        <v>F0016-U0016</v>
      </c>
      <c r="D787" s="1" t="s">
        <v>1107</v>
      </c>
      <c r="E787" s="1" t="s">
        <v>1122</v>
      </c>
      <c r="F787" s="61" t="s">
        <v>1451</v>
      </c>
      <c r="G787" s="11" t="str">
        <f t="shared" si="47"/>
        <v>F0016-U0016-költségmegosztó 7</v>
      </c>
      <c r="H787" s="11" t="str">
        <f>IFERROR(INDEX('Eötvös u E0034 ktgo ISTA'!$A$3:$Q$129,MATCH('költségosztó értékek'!G787,'Eötvös u E0034 ktgo ISTA'!$O$3:$O$129,0),5),"")</f>
        <v/>
      </c>
      <c r="I787" s="6"/>
      <c r="J787" s="6"/>
      <c r="K787" s="6"/>
      <c r="L787" s="6"/>
      <c r="M787" s="6"/>
      <c r="N787" s="6"/>
      <c r="O787" s="6"/>
      <c r="P787" s="6"/>
      <c r="Q787" s="6" t="str">
        <f>IFERROR(INDEX('Eötvös u E0034 ktgo ISTA'!$E$3:$H$129,MATCH('költségosztó értékek'!$H787,'Eötvös u E0034 ktgo ISTA'!$E$3:$E$129,0),4),"")</f>
        <v/>
      </c>
      <c r="R787" s="6"/>
      <c r="S787" s="6"/>
      <c r="T787" s="6"/>
    </row>
    <row r="788" spans="1:20" ht="15" x14ac:dyDescent="0.25">
      <c r="A788" s="1" t="s">
        <v>58</v>
      </c>
      <c r="B788" s="1" t="s">
        <v>59</v>
      </c>
      <c r="C788" s="1" t="str">
        <f t="shared" si="46"/>
        <v>F0017-U0983</v>
      </c>
      <c r="D788" s="1" t="s">
        <v>1107</v>
      </c>
      <c r="E788" s="1" t="s">
        <v>1122</v>
      </c>
      <c r="F788" s="21" t="s">
        <v>1236</v>
      </c>
      <c r="G788" s="11" t="str">
        <f t="shared" si="47"/>
        <v>F0017-U0983-költségmegosztó 1</v>
      </c>
      <c r="H788" s="11" t="str">
        <f>IFERROR(INDEX('Eötvös u E0034 ktgo ISTA'!$A$3:$Q$129,MATCH('költségosztó értékek'!G788,'Eötvös u E0034 ktgo ISTA'!$O$3:$O$129,0),5),"")</f>
        <v>012598472</v>
      </c>
      <c r="I788" s="6"/>
      <c r="J788" s="6"/>
      <c r="K788" s="6"/>
      <c r="L788" s="6"/>
      <c r="M788" s="6"/>
      <c r="N788" s="6"/>
      <c r="O788" s="6"/>
      <c r="P788" s="6"/>
      <c r="Q788" s="6">
        <f>IFERROR(INDEX('Eötvös u E0034 ktgo ISTA'!$E$3:$H$129,MATCH('költségosztó értékek'!$H788,'Eötvös u E0034 ktgo ISTA'!$E$3:$E$129,0),4),"")</f>
        <v>158</v>
      </c>
      <c r="R788" s="6"/>
      <c r="S788" s="6"/>
      <c r="T788" s="6"/>
    </row>
    <row r="789" spans="1:20" ht="15" x14ac:dyDescent="0.25">
      <c r="A789" s="1" t="s">
        <v>58</v>
      </c>
      <c r="B789" s="1" t="s">
        <v>59</v>
      </c>
      <c r="C789" s="1" t="str">
        <f t="shared" si="46"/>
        <v>F0017-U0983</v>
      </c>
      <c r="D789" s="1" t="s">
        <v>1107</v>
      </c>
      <c r="E789" s="1" t="s">
        <v>1122</v>
      </c>
      <c r="F789" s="21" t="s">
        <v>1237</v>
      </c>
      <c r="G789" s="11" t="str">
        <f t="shared" si="47"/>
        <v>F0017-U0983-költségmegosztó 2</v>
      </c>
      <c r="H789" s="11" t="str">
        <f>IFERROR(INDEX('Eötvös u E0034 ktgo ISTA'!$A$3:$Q$129,MATCH('költségosztó értékek'!G789,'Eötvös u E0034 ktgo ISTA'!$O$3:$O$129,0),5),"")</f>
        <v/>
      </c>
      <c r="I789" s="6"/>
      <c r="J789" s="6"/>
      <c r="K789" s="6"/>
      <c r="L789" s="6"/>
      <c r="M789" s="6"/>
      <c r="N789" s="6"/>
      <c r="O789" s="6"/>
      <c r="P789" s="6"/>
      <c r="Q789" s="6" t="str">
        <f>IFERROR(INDEX('Eötvös u E0034 ktgo ISTA'!$E$3:$H$129,MATCH('költségosztó értékek'!$H789,'Eötvös u E0034 ktgo ISTA'!$E$3:$E$129,0),4),"")</f>
        <v/>
      </c>
      <c r="R789" s="6"/>
      <c r="S789" s="6"/>
      <c r="T789" s="6"/>
    </row>
    <row r="790" spans="1:20" ht="15" x14ac:dyDescent="0.25">
      <c r="A790" s="1" t="s">
        <v>58</v>
      </c>
      <c r="B790" s="1" t="s">
        <v>59</v>
      </c>
      <c r="C790" s="1" t="str">
        <f t="shared" si="46"/>
        <v>F0017-U0983</v>
      </c>
      <c r="D790" s="1" t="s">
        <v>1107</v>
      </c>
      <c r="E790" s="1" t="s">
        <v>1122</v>
      </c>
      <c r="F790" s="21" t="s">
        <v>1238</v>
      </c>
      <c r="G790" s="11" t="str">
        <f t="shared" si="47"/>
        <v>F0017-U0983-költségmegosztó 3</v>
      </c>
      <c r="H790" s="11" t="str">
        <f>IFERROR(INDEX('Eötvös u E0034 ktgo ISTA'!$A$3:$Q$129,MATCH('költségosztó értékek'!G790,'Eötvös u E0034 ktgo ISTA'!$O$3:$O$129,0),5),"")</f>
        <v/>
      </c>
      <c r="I790" s="6"/>
      <c r="J790" s="6"/>
      <c r="K790" s="6"/>
      <c r="L790" s="6"/>
      <c r="M790" s="6"/>
      <c r="N790" s="6"/>
      <c r="O790" s="6"/>
      <c r="P790" s="6"/>
      <c r="Q790" s="6" t="str">
        <f>IFERROR(INDEX('Eötvös u E0034 ktgo ISTA'!$E$3:$H$129,MATCH('költségosztó értékek'!$H790,'Eötvös u E0034 ktgo ISTA'!$E$3:$E$129,0),4),"")</f>
        <v/>
      </c>
      <c r="R790" s="6"/>
      <c r="S790" s="6"/>
      <c r="T790" s="6"/>
    </row>
    <row r="791" spans="1:20" ht="15" x14ac:dyDescent="0.25">
      <c r="A791" s="1" t="s">
        <v>58</v>
      </c>
      <c r="B791" s="1" t="s">
        <v>59</v>
      </c>
      <c r="C791" s="1" t="str">
        <f t="shared" si="46"/>
        <v>F0017-U0983</v>
      </c>
      <c r="D791" s="1" t="s">
        <v>1107</v>
      </c>
      <c r="E791" s="1" t="s">
        <v>1122</v>
      </c>
      <c r="F791" s="21" t="s">
        <v>1239</v>
      </c>
      <c r="G791" s="11" t="str">
        <f t="shared" si="47"/>
        <v>F0017-U0983-költségmegosztó 4</v>
      </c>
      <c r="H791" s="11" t="str">
        <f>IFERROR(INDEX('Eötvös u E0034 ktgo ISTA'!$A$3:$Q$129,MATCH('költségosztó értékek'!G791,'Eötvös u E0034 ktgo ISTA'!$O$3:$O$129,0),5),"")</f>
        <v/>
      </c>
      <c r="I791" s="6"/>
      <c r="J791" s="6"/>
      <c r="K791" s="6"/>
      <c r="L791" s="6"/>
      <c r="M791" s="6"/>
      <c r="N791" s="6"/>
      <c r="O791" s="6"/>
      <c r="P791" s="6"/>
      <c r="Q791" s="6" t="str">
        <f>IFERROR(INDEX('Eötvös u E0034 ktgo ISTA'!$E$3:$H$129,MATCH('költségosztó értékek'!$H791,'Eötvös u E0034 ktgo ISTA'!$E$3:$E$129,0),4),"")</f>
        <v/>
      </c>
      <c r="R791" s="6"/>
      <c r="S791" s="6"/>
      <c r="T791" s="6"/>
    </row>
    <row r="792" spans="1:20" ht="15" x14ac:dyDescent="0.25">
      <c r="A792" s="1" t="s">
        <v>58</v>
      </c>
      <c r="B792" s="1" t="s">
        <v>59</v>
      </c>
      <c r="C792" s="1" t="str">
        <f t="shared" si="46"/>
        <v>F0017-U0983</v>
      </c>
      <c r="D792" s="1" t="s">
        <v>1107</v>
      </c>
      <c r="E792" s="1" t="s">
        <v>1122</v>
      </c>
      <c r="F792" s="21" t="s">
        <v>1240</v>
      </c>
      <c r="G792" s="11" t="str">
        <f t="shared" si="47"/>
        <v>F0017-U0983-költségmegosztó 5</v>
      </c>
      <c r="H792" s="11" t="str">
        <f>IFERROR(INDEX('Eötvös u E0034 ktgo ISTA'!$A$3:$Q$129,MATCH('költségosztó értékek'!G792,'Eötvös u E0034 ktgo ISTA'!$O$3:$O$129,0),5),"")</f>
        <v/>
      </c>
      <c r="I792" s="6"/>
      <c r="J792" s="6"/>
      <c r="K792" s="6"/>
      <c r="L792" s="6"/>
      <c r="M792" s="6"/>
      <c r="N792" s="6"/>
      <c r="O792" s="6"/>
      <c r="P792" s="6"/>
      <c r="Q792" s="6" t="str">
        <f>IFERROR(INDEX('Eötvös u E0034 ktgo ISTA'!$E$3:$H$129,MATCH('költségosztó értékek'!$H792,'Eötvös u E0034 ktgo ISTA'!$E$3:$E$129,0),4),"")</f>
        <v/>
      </c>
      <c r="R792" s="6"/>
      <c r="S792" s="6"/>
      <c r="T792" s="6"/>
    </row>
    <row r="793" spans="1:20" ht="15" x14ac:dyDescent="0.25">
      <c r="A793" s="1" t="s">
        <v>58</v>
      </c>
      <c r="B793" s="1" t="s">
        <v>59</v>
      </c>
      <c r="C793" s="1" t="str">
        <f t="shared" ref="C793:C794" si="50">CONCATENATE(A793,"-",B793)</f>
        <v>F0017-U0983</v>
      </c>
      <c r="D793" s="1" t="s">
        <v>1107</v>
      </c>
      <c r="E793" s="1" t="s">
        <v>1122</v>
      </c>
      <c r="F793" s="61" t="s">
        <v>1450</v>
      </c>
      <c r="G793" s="11" t="str">
        <f t="shared" si="47"/>
        <v>F0017-U0983-költségmegosztó 6</v>
      </c>
      <c r="H793" s="11" t="str">
        <f>IFERROR(INDEX('Eötvös u E0034 ktgo ISTA'!$A$3:$Q$129,MATCH('költségosztó értékek'!G793,'Eötvös u E0034 ktgo ISTA'!$O$3:$O$129,0),5),"")</f>
        <v/>
      </c>
      <c r="I793" s="6"/>
      <c r="J793" s="6"/>
      <c r="K793" s="6"/>
      <c r="L793" s="6"/>
      <c r="M793" s="6"/>
      <c r="N793" s="6"/>
      <c r="O793" s="6"/>
      <c r="P793" s="6"/>
      <c r="Q793" s="6" t="str">
        <f>IFERROR(INDEX('Eötvös u E0034 ktgo ISTA'!$E$3:$H$129,MATCH('költségosztó értékek'!$H793,'Eötvös u E0034 ktgo ISTA'!$E$3:$E$129,0),4),"")</f>
        <v/>
      </c>
      <c r="R793" s="6"/>
      <c r="S793" s="6"/>
      <c r="T793" s="6"/>
    </row>
    <row r="794" spans="1:20" ht="15" x14ac:dyDescent="0.25">
      <c r="A794" s="1" t="s">
        <v>58</v>
      </c>
      <c r="B794" s="1" t="s">
        <v>59</v>
      </c>
      <c r="C794" s="1" t="str">
        <f t="shared" si="50"/>
        <v>F0017-U0983</v>
      </c>
      <c r="D794" s="1" t="s">
        <v>1107</v>
      </c>
      <c r="E794" s="1" t="s">
        <v>1122</v>
      </c>
      <c r="F794" s="61" t="s">
        <v>1451</v>
      </c>
      <c r="G794" s="11" t="str">
        <f t="shared" si="47"/>
        <v>F0017-U0983-költségmegosztó 7</v>
      </c>
      <c r="H794" s="11" t="str">
        <f>IFERROR(INDEX('Eötvös u E0034 ktgo ISTA'!$A$3:$Q$129,MATCH('költségosztó értékek'!G794,'Eötvös u E0034 ktgo ISTA'!$O$3:$O$129,0),5),"")</f>
        <v/>
      </c>
      <c r="I794" s="6"/>
      <c r="J794" s="6"/>
      <c r="K794" s="6"/>
      <c r="L794" s="6"/>
      <c r="M794" s="6"/>
      <c r="N794" s="6"/>
      <c r="O794" s="6"/>
      <c r="P794" s="6"/>
      <c r="Q794" s="6" t="str">
        <f>IFERROR(INDEX('Eötvös u E0034 ktgo ISTA'!$E$3:$H$129,MATCH('költségosztó értékek'!$H794,'Eötvös u E0034 ktgo ISTA'!$E$3:$E$129,0),4),"")</f>
        <v/>
      </c>
      <c r="R794" s="6"/>
      <c r="S794" s="6"/>
      <c r="T794" s="6"/>
    </row>
    <row r="795" spans="1:20" ht="15" x14ac:dyDescent="0.25">
      <c r="A795" s="1" t="s">
        <v>60</v>
      </c>
      <c r="B795" s="1" t="s">
        <v>61</v>
      </c>
      <c r="C795" s="1" t="str">
        <f t="shared" si="46"/>
        <v>F0019-U0987</v>
      </c>
      <c r="D795" s="1" t="s">
        <v>1107</v>
      </c>
      <c r="E795" s="1" t="s">
        <v>1122</v>
      </c>
      <c r="F795" s="21" t="s">
        <v>1236</v>
      </c>
      <c r="G795" s="11" t="str">
        <f t="shared" si="47"/>
        <v>F0019-U0987-költségmegosztó 1</v>
      </c>
      <c r="H795" s="11" t="str">
        <f>IFERROR(INDEX('Eötvös u E0034 ktgo ISTA'!$A$3:$Q$129,MATCH('költségosztó értékek'!G795,'Eötvös u E0034 ktgo ISTA'!$O$3:$O$129,0),5),"")</f>
        <v>141060055</v>
      </c>
      <c r="I795" s="6"/>
      <c r="J795" s="6"/>
      <c r="K795" s="6"/>
      <c r="L795" s="6"/>
      <c r="M795" s="6"/>
      <c r="N795" s="6"/>
      <c r="O795" s="6"/>
      <c r="P795" s="6"/>
      <c r="Q795" s="6">
        <f>IFERROR(INDEX('Eötvös u E0034 ktgo ISTA'!$E$3:$H$129,MATCH('költségosztó értékek'!$H795,'Eötvös u E0034 ktgo ISTA'!$E$3:$E$129,0),4),"")</f>
        <v>589</v>
      </c>
      <c r="R795" s="6"/>
      <c r="S795" s="6"/>
      <c r="T795" s="6"/>
    </row>
    <row r="796" spans="1:20" ht="15" x14ac:dyDescent="0.25">
      <c r="A796" s="1" t="s">
        <v>60</v>
      </c>
      <c r="B796" s="1" t="s">
        <v>61</v>
      </c>
      <c r="C796" s="1" t="str">
        <f t="shared" si="46"/>
        <v>F0019-U0987</v>
      </c>
      <c r="D796" s="1" t="s">
        <v>1107</v>
      </c>
      <c r="E796" s="1" t="s">
        <v>1122</v>
      </c>
      <c r="F796" s="21" t="s">
        <v>1237</v>
      </c>
      <c r="G796" s="11" t="str">
        <f t="shared" si="47"/>
        <v>F0019-U0987-költségmegosztó 2</v>
      </c>
      <c r="H796" s="11" t="str">
        <f>IFERROR(INDEX('Eötvös u E0034 ktgo ISTA'!$A$3:$Q$129,MATCH('költségosztó értékek'!G796,'Eötvös u E0034 ktgo ISTA'!$O$3:$O$129,0),5),"")</f>
        <v>141059981</v>
      </c>
      <c r="I796" s="6"/>
      <c r="J796" s="6"/>
      <c r="K796" s="6"/>
      <c r="L796" s="6"/>
      <c r="M796" s="6"/>
      <c r="N796" s="6"/>
      <c r="O796" s="6"/>
      <c r="P796" s="6"/>
      <c r="Q796" s="6">
        <f>IFERROR(INDEX('Eötvös u E0034 ktgo ISTA'!$E$3:$H$129,MATCH('költségosztó értékek'!$H796,'Eötvös u E0034 ktgo ISTA'!$E$3:$E$129,0),4),"")</f>
        <v>892</v>
      </c>
      <c r="R796" s="6"/>
      <c r="S796" s="6"/>
      <c r="T796" s="6"/>
    </row>
    <row r="797" spans="1:20" ht="15" x14ac:dyDescent="0.25">
      <c r="A797" s="1" t="s">
        <v>60</v>
      </c>
      <c r="B797" s="1" t="s">
        <v>61</v>
      </c>
      <c r="C797" s="1" t="str">
        <f t="shared" si="46"/>
        <v>F0019-U0987</v>
      </c>
      <c r="D797" s="1" t="s">
        <v>1107</v>
      </c>
      <c r="E797" s="1" t="s">
        <v>1122</v>
      </c>
      <c r="F797" s="21" t="s">
        <v>1238</v>
      </c>
      <c r="G797" s="11" t="str">
        <f t="shared" si="47"/>
        <v>F0019-U0987-költségmegosztó 3</v>
      </c>
      <c r="H797" s="11" t="str">
        <f>IFERROR(INDEX('Eötvös u E0034 ktgo ISTA'!$A$3:$Q$129,MATCH('költségosztó értékek'!G797,'Eötvös u E0034 ktgo ISTA'!$O$3:$O$129,0),5),"")</f>
        <v>141059950</v>
      </c>
      <c r="I797" s="6"/>
      <c r="J797" s="6"/>
      <c r="K797" s="6"/>
      <c r="L797" s="6"/>
      <c r="M797" s="6"/>
      <c r="N797" s="6"/>
      <c r="O797" s="6"/>
      <c r="P797" s="6"/>
      <c r="Q797" s="6">
        <f>IFERROR(INDEX('Eötvös u E0034 ktgo ISTA'!$E$3:$H$129,MATCH('költségosztó értékek'!$H797,'Eötvös u E0034 ktgo ISTA'!$E$3:$E$129,0),4),"")</f>
        <v>212</v>
      </c>
      <c r="R797" s="6"/>
      <c r="S797" s="6"/>
      <c r="T797" s="6"/>
    </row>
    <row r="798" spans="1:20" ht="15" x14ac:dyDescent="0.25">
      <c r="A798" s="1" t="s">
        <v>60</v>
      </c>
      <c r="B798" s="1" t="s">
        <v>61</v>
      </c>
      <c r="C798" s="1" t="str">
        <f t="shared" si="46"/>
        <v>F0019-U0987</v>
      </c>
      <c r="D798" s="1" t="s">
        <v>1107</v>
      </c>
      <c r="E798" s="1" t="s">
        <v>1122</v>
      </c>
      <c r="F798" s="21" t="s">
        <v>1239</v>
      </c>
      <c r="G798" s="11" t="str">
        <f t="shared" si="47"/>
        <v>F0019-U0987-költségmegosztó 4</v>
      </c>
      <c r="H798" s="11" t="str">
        <f>IFERROR(INDEX('Eötvös u E0034 ktgo ISTA'!$A$3:$Q$129,MATCH('költségosztó értékek'!G798,'Eötvös u E0034 ktgo ISTA'!$O$3:$O$129,0),5),"")</f>
        <v>141060109</v>
      </c>
      <c r="I798" s="6"/>
      <c r="J798" s="6"/>
      <c r="K798" s="6"/>
      <c r="L798" s="6"/>
      <c r="M798" s="6"/>
      <c r="N798" s="6"/>
      <c r="O798" s="6"/>
      <c r="P798" s="6"/>
      <c r="Q798" s="6">
        <f>IFERROR(INDEX('Eötvös u E0034 ktgo ISTA'!$E$3:$H$129,MATCH('költségosztó értékek'!$H798,'Eötvös u E0034 ktgo ISTA'!$E$3:$E$129,0),4),"")</f>
        <v>324</v>
      </c>
      <c r="R798" s="6"/>
      <c r="S798" s="6"/>
      <c r="T798" s="6"/>
    </row>
    <row r="799" spans="1:20" ht="15" x14ac:dyDescent="0.25">
      <c r="A799" s="1" t="s">
        <v>60</v>
      </c>
      <c r="B799" s="1" t="s">
        <v>61</v>
      </c>
      <c r="C799" s="1" t="str">
        <f t="shared" si="46"/>
        <v>F0019-U0987</v>
      </c>
      <c r="D799" s="1" t="s">
        <v>1107</v>
      </c>
      <c r="E799" s="1" t="s">
        <v>1122</v>
      </c>
      <c r="F799" s="21" t="s">
        <v>1240</v>
      </c>
      <c r="G799" s="11" t="str">
        <f t="shared" si="47"/>
        <v>F0019-U0987-költségmegosztó 5</v>
      </c>
      <c r="H799" s="11" t="str">
        <f>IFERROR(INDEX('Eötvös u E0034 ktgo ISTA'!$A$3:$Q$129,MATCH('költségosztó értékek'!G799,'Eötvös u E0034 ktgo ISTA'!$O$3:$O$129,0),5),"")</f>
        <v>141060048</v>
      </c>
      <c r="I799" s="6"/>
      <c r="J799" s="6"/>
      <c r="K799" s="6"/>
      <c r="L799" s="6"/>
      <c r="M799" s="6"/>
      <c r="N799" s="6"/>
      <c r="O799" s="6"/>
      <c r="P799" s="6"/>
      <c r="Q799" s="6">
        <f>IFERROR(INDEX('Eötvös u E0034 ktgo ISTA'!$E$3:$H$129,MATCH('költségosztó értékek'!$H799,'Eötvös u E0034 ktgo ISTA'!$E$3:$E$129,0),4),"")</f>
        <v>664</v>
      </c>
      <c r="R799" s="6"/>
      <c r="S799" s="6"/>
      <c r="T799" s="6"/>
    </row>
    <row r="800" spans="1:20" ht="15" x14ac:dyDescent="0.25">
      <c r="A800" s="1" t="s">
        <v>60</v>
      </c>
      <c r="B800" s="1" t="s">
        <v>61</v>
      </c>
      <c r="C800" s="1" t="str">
        <f t="shared" ref="C800:C801" si="51">CONCATENATE(A800,"-",B800)</f>
        <v>F0019-U0987</v>
      </c>
      <c r="D800" s="1" t="s">
        <v>1107</v>
      </c>
      <c r="E800" s="1" t="s">
        <v>1122</v>
      </c>
      <c r="F800" s="61" t="s">
        <v>1450</v>
      </c>
      <c r="G800" s="11" t="str">
        <f t="shared" si="47"/>
        <v>F0019-U0987-költségmegosztó 6</v>
      </c>
      <c r="H800" s="11" t="str">
        <f>IFERROR(INDEX('Eötvös u E0034 ktgo ISTA'!$A$3:$Q$129,MATCH('költségosztó értékek'!G800,'Eötvös u E0034 ktgo ISTA'!$O$3:$O$129,0),5),"")</f>
        <v>141060116</v>
      </c>
      <c r="I800" s="6"/>
      <c r="J800" s="6"/>
      <c r="K800" s="6"/>
      <c r="L800" s="6"/>
      <c r="M800" s="6"/>
      <c r="N800" s="6"/>
      <c r="O800" s="6"/>
      <c r="P800" s="6"/>
      <c r="Q800" s="6">
        <f>IFERROR(INDEX('Eötvös u E0034 ktgo ISTA'!$E$3:$H$129,MATCH('költségosztó értékek'!$H800,'Eötvös u E0034 ktgo ISTA'!$E$3:$E$129,0),4),"")</f>
        <v>318</v>
      </c>
      <c r="R800" s="6"/>
      <c r="S800" s="6"/>
      <c r="T800" s="6"/>
    </row>
    <row r="801" spans="1:20" ht="15" x14ac:dyDescent="0.25">
      <c r="A801" s="1" t="s">
        <v>60</v>
      </c>
      <c r="B801" s="1" t="s">
        <v>61</v>
      </c>
      <c r="C801" s="1" t="str">
        <f t="shared" si="51"/>
        <v>F0019-U0987</v>
      </c>
      <c r="D801" s="1" t="s">
        <v>1107</v>
      </c>
      <c r="E801" s="1" t="s">
        <v>1122</v>
      </c>
      <c r="F801" s="61" t="s">
        <v>1451</v>
      </c>
      <c r="G801" s="11" t="str">
        <f t="shared" si="47"/>
        <v>F0019-U0987-költségmegosztó 7</v>
      </c>
      <c r="H801" s="11" t="str">
        <f>IFERROR(INDEX('Eötvös u E0034 ktgo ISTA'!$A$3:$Q$129,MATCH('költségosztó értékek'!G801,'Eötvös u E0034 ktgo ISTA'!$O$3:$O$129,0),5),"")</f>
        <v>141060130</v>
      </c>
      <c r="I801" s="6"/>
      <c r="J801" s="6"/>
      <c r="K801" s="6"/>
      <c r="L801" s="6"/>
      <c r="M801" s="6"/>
      <c r="N801" s="6"/>
      <c r="O801" s="6"/>
      <c r="P801" s="6"/>
      <c r="Q801" s="6">
        <f>IFERROR(INDEX('Eötvös u E0034 ktgo ISTA'!$E$3:$H$129,MATCH('költségosztó értékek'!$H801,'Eötvös u E0034 ktgo ISTA'!$E$3:$E$129,0),4),"")</f>
        <v>335</v>
      </c>
      <c r="R801" s="6"/>
      <c r="S801" s="6"/>
      <c r="T801" s="6"/>
    </row>
    <row r="802" spans="1:20" ht="15" x14ac:dyDescent="0.25">
      <c r="A802" s="1" t="s">
        <v>62</v>
      </c>
      <c r="B802" s="1" t="s">
        <v>63</v>
      </c>
      <c r="C802" s="1" t="str">
        <f t="shared" si="46"/>
        <v>F0020-U0020</v>
      </c>
      <c r="D802" s="1" t="s">
        <v>1107</v>
      </c>
      <c r="E802" s="1" t="s">
        <v>1122</v>
      </c>
      <c r="F802" s="21" t="s">
        <v>1236</v>
      </c>
      <c r="G802" s="11" t="str">
        <f t="shared" si="47"/>
        <v>F0020-U0020-költségmegosztó 1</v>
      </c>
      <c r="H802" s="11" t="str">
        <f>IFERROR(INDEX('Eötvös u E0034 ktgo ISTA'!$A$3:$Q$129,MATCH('költségosztó értékek'!G802,'Eötvös u E0034 ktgo ISTA'!$O$3:$O$129,0),5),"")</f>
        <v>012598335</v>
      </c>
      <c r="I802" s="6"/>
      <c r="J802" s="6"/>
      <c r="K802" s="6"/>
      <c r="L802" s="6"/>
      <c r="M802" s="6"/>
      <c r="N802" s="6"/>
      <c r="O802" s="6"/>
      <c r="P802" s="6"/>
      <c r="Q802" s="6">
        <f>IFERROR(INDEX('Eötvös u E0034 ktgo ISTA'!$E$3:$H$129,MATCH('költségosztó értékek'!$H802,'Eötvös u E0034 ktgo ISTA'!$E$3:$E$129,0),4),"")</f>
        <v>575</v>
      </c>
      <c r="R802" s="6"/>
      <c r="S802" s="6"/>
      <c r="T802" s="6"/>
    </row>
    <row r="803" spans="1:20" ht="15" x14ac:dyDescent="0.25">
      <c r="A803" s="1" t="s">
        <v>62</v>
      </c>
      <c r="B803" s="1" t="s">
        <v>63</v>
      </c>
      <c r="C803" s="1" t="str">
        <f t="shared" si="46"/>
        <v>F0020-U0020</v>
      </c>
      <c r="D803" s="1" t="s">
        <v>1107</v>
      </c>
      <c r="E803" s="1" t="s">
        <v>1122</v>
      </c>
      <c r="F803" s="21" t="s">
        <v>1237</v>
      </c>
      <c r="G803" s="11" t="str">
        <f t="shared" si="47"/>
        <v>F0020-U0020-költségmegosztó 2</v>
      </c>
      <c r="H803" s="11" t="str">
        <f>IFERROR(INDEX('Eötvös u E0034 ktgo ISTA'!$A$3:$Q$129,MATCH('költségosztó értékek'!G803,'Eötvös u E0034 ktgo ISTA'!$O$3:$O$129,0),5),"")</f>
        <v>012598359</v>
      </c>
      <c r="I803" s="6"/>
      <c r="J803" s="6"/>
      <c r="K803" s="6"/>
      <c r="L803" s="6"/>
      <c r="M803" s="6"/>
      <c r="N803" s="6"/>
      <c r="O803" s="6"/>
      <c r="P803" s="6"/>
      <c r="Q803" s="6">
        <f>IFERROR(INDEX('Eötvös u E0034 ktgo ISTA'!$E$3:$H$129,MATCH('költségosztó értékek'!$H803,'Eötvös u E0034 ktgo ISTA'!$E$3:$E$129,0),4),"")</f>
        <v>1582</v>
      </c>
      <c r="R803" s="6"/>
      <c r="S803" s="6"/>
      <c r="T803" s="6"/>
    </row>
    <row r="804" spans="1:20" ht="15" x14ac:dyDescent="0.25">
      <c r="A804" s="1" t="s">
        <v>62</v>
      </c>
      <c r="B804" s="1" t="s">
        <v>63</v>
      </c>
      <c r="C804" s="1" t="str">
        <f t="shared" si="46"/>
        <v>F0020-U0020</v>
      </c>
      <c r="D804" s="1" t="s">
        <v>1107</v>
      </c>
      <c r="E804" s="1" t="s">
        <v>1122</v>
      </c>
      <c r="F804" s="21" t="s">
        <v>1238</v>
      </c>
      <c r="G804" s="11" t="str">
        <f t="shared" si="47"/>
        <v>F0020-U0020-költségmegosztó 3</v>
      </c>
      <c r="H804" s="11" t="str">
        <f>IFERROR(INDEX('Eötvös u E0034 ktgo ISTA'!$A$3:$Q$129,MATCH('költségosztó értékek'!G804,'Eötvös u E0034 ktgo ISTA'!$O$3:$O$129,0),5),"")</f>
        <v>012598274</v>
      </c>
      <c r="I804" s="6"/>
      <c r="J804" s="6"/>
      <c r="K804" s="6"/>
      <c r="L804" s="6"/>
      <c r="M804" s="6"/>
      <c r="N804" s="6"/>
      <c r="O804" s="6"/>
      <c r="P804" s="6"/>
      <c r="Q804" s="6">
        <f>IFERROR(INDEX('Eötvös u E0034 ktgo ISTA'!$E$3:$H$129,MATCH('költségosztó értékek'!$H804,'Eötvös u E0034 ktgo ISTA'!$E$3:$E$129,0),4),"")</f>
        <v>256</v>
      </c>
      <c r="R804" s="6"/>
      <c r="S804" s="6"/>
      <c r="T804" s="6"/>
    </row>
    <row r="805" spans="1:20" ht="15" x14ac:dyDescent="0.25">
      <c r="A805" s="1" t="s">
        <v>62</v>
      </c>
      <c r="B805" s="1" t="s">
        <v>63</v>
      </c>
      <c r="C805" s="1" t="str">
        <f t="shared" si="46"/>
        <v>F0020-U0020</v>
      </c>
      <c r="D805" s="1" t="s">
        <v>1107</v>
      </c>
      <c r="E805" s="1" t="s">
        <v>1122</v>
      </c>
      <c r="F805" s="21" t="s">
        <v>1239</v>
      </c>
      <c r="G805" s="11" t="str">
        <f t="shared" si="47"/>
        <v>F0020-U0020-költségmegosztó 4</v>
      </c>
      <c r="H805" s="11" t="str">
        <f>IFERROR(INDEX('Eötvös u E0034 ktgo ISTA'!$A$3:$Q$129,MATCH('költségosztó értékek'!G805,'Eötvös u E0034 ktgo ISTA'!$O$3:$O$129,0),5),"")</f>
        <v>012598342</v>
      </c>
      <c r="I805" s="6"/>
      <c r="J805" s="6"/>
      <c r="K805" s="6"/>
      <c r="L805" s="6"/>
      <c r="M805" s="6"/>
      <c r="N805" s="6"/>
      <c r="O805" s="6"/>
      <c r="P805" s="6"/>
      <c r="Q805" s="6">
        <f>IFERROR(INDEX('Eötvös u E0034 ktgo ISTA'!$E$3:$H$129,MATCH('költségosztó értékek'!$H805,'Eötvös u E0034 ktgo ISTA'!$E$3:$E$129,0),4),"")</f>
        <v>302</v>
      </c>
      <c r="R805" s="6"/>
      <c r="S805" s="6"/>
      <c r="T805" s="6"/>
    </row>
    <row r="806" spans="1:20" ht="15" x14ac:dyDescent="0.25">
      <c r="A806" s="1" t="s">
        <v>62</v>
      </c>
      <c r="B806" s="1" t="s">
        <v>63</v>
      </c>
      <c r="C806" s="1" t="str">
        <f t="shared" si="46"/>
        <v>F0020-U0020</v>
      </c>
      <c r="D806" s="1" t="s">
        <v>1107</v>
      </c>
      <c r="E806" s="1" t="s">
        <v>1122</v>
      </c>
      <c r="F806" s="21" t="s">
        <v>1240</v>
      </c>
      <c r="G806" s="11" t="str">
        <f t="shared" si="47"/>
        <v>F0020-U0020-költségmegosztó 5</v>
      </c>
      <c r="H806" s="11" t="str">
        <f>IFERROR(INDEX('Eötvös u E0034 ktgo ISTA'!$A$3:$Q$129,MATCH('költségosztó értékek'!G806,'Eötvös u E0034 ktgo ISTA'!$O$3:$O$129,0),5),"")</f>
        <v/>
      </c>
      <c r="I806" s="6"/>
      <c r="J806" s="6"/>
      <c r="K806" s="6"/>
      <c r="L806" s="6"/>
      <c r="M806" s="6"/>
      <c r="N806" s="6"/>
      <c r="O806" s="6"/>
      <c r="P806" s="6"/>
      <c r="Q806" s="6" t="str">
        <f>IFERROR(INDEX('Eötvös u E0034 ktgo ISTA'!$E$3:$H$129,MATCH('költségosztó értékek'!$H806,'Eötvös u E0034 ktgo ISTA'!$E$3:$E$129,0),4),"")</f>
        <v/>
      </c>
      <c r="R806" s="6"/>
      <c r="S806" s="6"/>
      <c r="T806" s="6"/>
    </row>
    <row r="807" spans="1:20" ht="15" x14ac:dyDescent="0.25">
      <c r="A807" s="1" t="s">
        <v>62</v>
      </c>
      <c r="B807" s="1" t="s">
        <v>63</v>
      </c>
      <c r="C807" s="1" t="str">
        <f t="shared" ref="C807:C808" si="52">CONCATENATE(A807,"-",B807)</f>
        <v>F0020-U0020</v>
      </c>
      <c r="D807" s="1" t="s">
        <v>1107</v>
      </c>
      <c r="E807" s="1" t="s">
        <v>1122</v>
      </c>
      <c r="F807" s="61" t="s">
        <v>1450</v>
      </c>
      <c r="G807" s="11" t="str">
        <f t="shared" si="47"/>
        <v>F0020-U0020-költségmegosztó 6</v>
      </c>
      <c r="H807" s="11" t="str">
        <f>IFERROR(INDEX('Eötvös u E0034 ktgo ISTA'!$A$3:$Q$129,MATCH('költségosztó értékek'!G807,'Eötvös u E0034 ktgo ISTA'!$O$3:$O$129,0),5),"")</f>
        <v/>
      </c>
      <c r="I807" s="6"/>
      <c r="J807" s="6"/>
      <c r="K807" s="6"/>
      <c r="L807" s="6"/>
      <c r="M807" s="6"/>
      <c r="N807" s="6"/>
      <c r="O807" s="6"/>
      <c r="P807" s="6"/>
      <c r="Q807" s="6" t="str">
        <f>IFERROR(INDEX('Eötvös u E0034 ktgo ISTA'!$E$3:$H$129,MATCH('költségosztó értékek'!$H807,'Eötvös u E0034 ktgo ISTA'!$E$3:$E$129,0),4),"")</f>
        <v/>
      </c>
      <c r="R807" s="6"/>
      <c r="S807" s="6"/>
      <c r="T807" s="6"/>
    </row>
    <row r="808" spans="1:20" ht="15" x14ac:dyDescent="0.25">
      <c r="A808" s="1" t="s">
        <v>62</v>
      </c>
      <c r="B808" s="1" t="s">
        <v>63</v>
      </c>
      <c r="C808" s="1" t="str">
        <f t="shared" si="52"/>
        <v>F0020-U0020</v>
      </c>
      <c r="D808" s="1" t="s">
        <v>1107</v>
      </c>
      <c r="E808" s="1" t="s">
        <v>1122</v>
      </c>
      <c r="F808" s="61" t="s">
        <v>1451</v>
      </c>
      <c r="G808" s="11" t="str">
        <f t="shared" si="47"/>
        <v>F0020-U0020-költségmegosztó 7</v>
      </c>
      <c r="H808" s="11" t="str">
        <f>IFERROR(INDEX('Eötvös u E0034 ktgo ISTA'!$A$3:$Q$129,MATCH('költségosztó értékek'!G808,'Eötvös u E0034 ktgo ISTA'!$O$3:$O$129,0),5),"")</f>
        <v/>
      </c>
      <c r="I808" s="6"/>
      <c r="J808" s="6"/>
      <c r="K808" s="6"/>
      <c r="L808" s="6"/>
      <c r="M808" s="6"/>
      <c r="N808" s="6"/>
      <c r="O808" s="6"/>
      <c r="P808" s="6"/>
      <c r="Q808" s="6" t="str">
        <f>IFERROR(INDEX('Eötvös u E0034 ktgo ISTA'!$E$3:$H$129,MATCH('költségosztó értékek'!$H808,'Eötvös u E0034 ktgo ISTA'!$E$3:$E$129,0),4),"")</f>
        <v/>
      </c>
      <c r="R808" s="6"/>
      <c r="S808" s="6"/>
      <c r="T808" s="6"/>
    </row>
    <row r="809" spans="1:20" ht="15" x14ac:dyDescent="0.25">
      <c r="A809" s="1" t="s">
        <v>64</v>
      </c>
      <c r="B809" s="1" t="s">
        <v>65</v>
      </c>
      <c r="C809" s="1" t="str">
        <f t="shared" si="46"/>
        <v>F0021-U0021</v>
      </c>
      <c r="D809" s="1" t="s">
        <v>1107</v>
      </c>
      <c r="E809" s="1" t="s">
        <v>1122</v>
      </c>
      <c r="F809" s="21" t="s">
        <v>1236</v>
      </c>
      <c r="G809" s="11" t="str">
        <f t="shared" si="47"/>
        <v>F0021-U0021-költségmegosztó 1</v>
      </c>
      <c r="H809" s="11" t="str">
        <f>IFERROR(INDEX('Eötvös u E0034 ktgo ISTA'!$A$3:$Q$129,MATCH('költségosztó értékek'!G809,'Eötvös u E0034 ktgo ISTA'!$O$3:$O$129,0),5),"")</f>
        <v>012598519</v>
      </c>
      <c r="I809" s="6"/>
      <c r="J809" s="6"/>
      <c r="K809" s="6"/>
      <c r="L809" s="6"/>
      <c r="M809" s="6"/>
      <c r="N809" s="6"/>
      <c r="O809" s="6"/>
      <c r="P809" s="6"/>
      <c r="Q809" s="6">
        <f>IFERROR(INDEX('Eötvös u E0034 ktgo ISTA'!$E$3:$H$129,MATCH('költségosztó értékek'!$H809,'Eötvös u E0034 ktgo ISTA'!$E$3:$E$129,0),4),"")</f>
        <v>1116</v>
      </c>
      <c r="R809" s="6"/>
      <c r="S809" s="6"/>
      <c r="T809" s="6"/>
    </row>
    <row r="810" spans="1:20" ht="15" x14ac:dyDescent="0.25">
      <c r="A810" s="1" t="s">
        <v>64</v>
      </c>
      <c r="B810" s="1" t="s">
        <v>65</v>
      </c>
      <c r="C810" s="1" t="str">
        <f t="shared" si="46"/>
        <v>F0021-U0021</v>
      </c>
      <c r="D810" s="1" t="s">
        <v>1107</v>
      </c>
      <c r="E810" s="1" t="s">
        <v>1122</v>
      </c>
      <c r="F810" s="21" t="s">
        <v>1237</v>
      </c>
      <c r="G810" s="11" t="str">
        <f t="shared" si="47"/>
        <v>F0021-U0021-költségmegosztó 2</v>
      </c>
      <c r="H810" s="11" t="str">
        <f>IFERROR(INDEX('Eötvös u E0034 ktgo ISTA'!$A$3:$Q$129,MATCH('költségosztó értékek'!G810,'Eötvös u E0034 ktgo ISTA'!$O$3:$O$129,0),5),"")</f>
        <v>130764490</v>
      </c>
      <c r="I810" s="6"/>
      <c r="J810" s="6"/>
      <c r="K810" s="6"/>
      <c r="L810" s="6"/>
      <c r="M810" s="6"/>
      <c r="N810" s="6"/>
      <c r="O810" s="6"/>
      <c r="P810" s="6"/>
      <c r="Q810" s="6">
        <f>IFERROR(INDEX('Eötvös u E0034 ktgo ISTA'!$E$3:$H$129,MATCH('költségosztó értékek'!$H810,'Eötvös u E0034 ktgo ISTA'!$E$3:$E$129,0),4),"")</f>
        <v>984</v>
      </c>
      <c r="R810" s="6"/>
      <c r="S810" s="6"/>
      <c r="T810" s="6"/>
    </row>
    <row r="811" spans="1:20" ht="15" x14ac:dyDescent="0.25">
      <c r="A811" s="1" t="s">
        <v>64</v>
      </c>
      <c r="B811" s="1" t="s">
        <v>65</v>
      </c>
      <c r="C811" s="1" t="str">
        <f t="shared" si="46"/>
        <v>F0021-U0021</v>
      </c>
      <c r="D811" s="1" t="s">
        <v>1107</v>
      </c>
      <c r="E811" s="1" t="s">
        <v>1122</v>
      </c>
      <c r="F811" s="21" t="s">
        <v>1238</v>
      </c>
      <c r="G811" s="11" t="str">
        <f t="shared" si="47"/>
        <v>F0021-U0021-költségmegosztó 3</v>
      </c>
      <c r="H811" s="11" t="str">
        <f>IFERROR(INDEX('Eötvös u E0034 ktgo ISTA'!$A$3:$Q$129,MATCH('költségosztó értékek'!G811,'Eötvös u E0034 ktgo ISTA'!$O$3:$O$129,0),5),"")</f>
        <v>012598328</v>
      </c>
      <c r="I811" s="6"/>
      <c r="J811" s="6"/>
      <c r="K811" s="6"/>
      <c r="L811" s="6"/>
      <c r="M811" s="6"/>
      <c r="N811" s="6"/>
      <c r="O811" s="6"/>
      <c r="P811" s="6"/>
      <c r="Q811" s="6">
        <f>IFERROR(INDEX('Eötvös u E0034 ktgo ISTA'!$E$3:$H$129,MATCH('költségosztó értékek'!$H811,'Eötvös u E0034 ktgo ISTA'!$E$3:$E$129,0),4),"")</f>
        <v>1344</v>
      </c>
      <c r="R811" s="6"/>
      <c r="S811" s="6"/>
      <c r="T811" s="6"/>
    </row>
    <row r="812" spans="1:20" ht="15" x14ac:dyDescent="0.25">
      <c r="A812" s="1" t="s">
        <v>64</v>
      </c>
      <c r="B812" s="1" t="s">
        <v>65</v>
      </c>
      <c r="C812" s="1" t="str">
        <f t="shared" si="46"/>
        <v>F0021-U0021</v>
      </c>
      <c r="D812" s="1" t="s">
        <v>1107</v>
      </c>
      <c r="E812" s="1" t="s">
        <v>1122</v>
      </c>
      <c r="F812" s="21" t="s">
        <v>1239</v>
      </c>
      <c r="G812" s="11" t="str">
        <f t="shared" si="47"/>
        <v>F0021-U0021-költségmegosztó 4</v>
      </c>
      <c r="H812" s="11" t="str">
        <f>IFERROR(INDEX('Eötvös u E0034 ktgo ISTA'!$A$3:$Q$129,MATCH('költségosztó értékek'!G812,'Eötvös u E0034 ktgo ISTA'!$O$3:$O$129,0),5),"")</f>
        <v>130764469</v>
      </c>
      <c r="I812" s="6"/>
      <c r="J812" s="6"/>
      <c r="K812" s="6"/>
      <c r="L812" s="6"/>
      <c r="M812" s="6"/>
      <c r="N812" s="6"/>
      <c r="O812" s="6"/>
      <c r="P812" s="6"/>
      <c r="Q812" s="6">
        <f>IFERROR(INDEX('Eötvös u E0034 ktgo ISTA'!$E$3:$H$129,MATCH('költségosztó értékek'!$H812,'Eötvös u E0034 ktgo ISTA'!$E$3:$E$129,0),4),"")</f>
        <v>1122</v>
      </c>
      <c r="R812" s="6"/>
      <c r="S812" s="6"/>
      <c r="T812" s="6"/>
    </row>
    <row r="813" spans="1:20" ht="15" x14ac:dyDescent="0.25">
      <c r="A813" s="1" t="s">
        <v>64</v>
      </c>
      <c r="B813" s="1" t="s">
        <v>65</v>
      </c>
      <c r="C813" s="1" t="str">
        <f t="shared" si="46"/>
        <v>F0021-U0021</v>
      </c>
      <c r="D813" s="1" t="s">
        <v>1107</v>
      </c>
      <c r="E813" s="1" t="s">
        <v>1122</v>
      </c>
      <c r="F813" s="21" t="s">
        <v>1240</v>
      </c>
      <c r="G813" s="11" t="str">
        <f t="shared" si="47"/>
        <v>F0021-U0021-költségmegosztó 5</v>
      </c>
      <c r="H813" s="11" t="str">
        <f>IFERROR(INDEX('Eötvös u E0034 ktgo ISTA'!$A$3:$Q$129,MATCH('költségosztó értékek'!G813,'Eötvös u E0034 ktgo ISTA'!$O$3:$O$129,0),5),"")</f>
        <v>130765381</v>
      </c>
      <c r="I813" s="6"/>
      <c r="J813" s="6"/>
      <c r="K813" s="6"/>
      <c r="L813" s="6"/>
      <c r="M813" s="6"/>
      <c r="N813" s="6"/>
      <c r="O813" s="6"/>
      <c r="P813" s="6"/>
      <c r="Q813" s="6">
        <f>IFERROR(INDEX('Eötvös u E0034 ktgo ISTA'!$E$3:$H$129,MATCH('költségosztó értékek'!$H813,'Eötvös u E0034 ktgo ISTA'!$E$3:$E$129,0),4),"")</f>
        <v>415</v>
      </c>
      <c r="R813" s="6"/>
      <c r="S813" s="6"/>
      <c r="T813" s="6"/>
    </row>
    <row r="814" spans="1:20" ht="15" x14ac:dyDescent="0.25">
      <c r="A814" s="1" t="s">
        <v>64</v>
      </c>
      <c r="B814" s="1" t="s">
        <v>65</v>
      </c>
      <c r="C814" s="1" t="str">
        <f t="shared" ref="C814:C815" si="53">CONCATENATE(A814,"-",B814)</f>
        <v>F0021-U0021</v>
      </c>
      <c r="D814" s="1" t="s">
        <v>1107</v>
      </c>
      <c r="E814" s="1" t="s">
        <v>1122</v>
      </c>
      <c r="F814" s="61" t="s">
        <v>1450</v>
      </c>
      <c r="G814" s="11" t="str">
        <f t="shared" si="47"/>
        <v>F0021-U0021-költségmegosztó 6</v>
      </c>
      <c r="H814" s="11" t="str">
        <f>IFERROR(INDEX('Eötvös u E0034 ktgo ISTA'!$A$3:$Q$129,MATCH('költségosztó értékek'!G814,'Eötvös u E0034 ktgo ISTA'!$O$3:$O$129,0),5),"")</f>
        <v/>
      </c>
      <c r="I814" s="6"/>
      <c r="J814" s="6"/>
      <c r="K814" s="6"/>
      <c r="L814" s="6"/>
      <c r="M814" s="6"/>
      <c r="N814" s="6"/>
      <c r="O814" s="6"/>
      <c r="P814" s="6"/>
      <c r="Q814" s="6" t="str">
        <f>IFERROR(INDEX('Eötvös u E0034 ktgo ISTA'!$E$3:$H$129,MATCH('költségosztó értékek'!$H814,'Eötvös u E0034 ktgo ISTA'!$E$3:$E$129,0),4),"")</f>
        <v/>
      </c>
      <c r="R814" s="6"/>
      <c r="S814" s="6"/>
      <c r="T814" s="6"/>
    </row>
    <row r="815" spans="1:20" ht="15" x14ac:dyDescent="0.25">
      <c r="A815" s="1" t="s">
        <v>64</v>
      </c>
      <c r="B815" s="1" t="s">
        <v>65</v>
      </c>
      <c r="C815" s="1" t="str">
        <f t="shared" si="53"/>
        <v>F0021-U0021</v>
      </c>
      <c r="D815" s="1" t="s">
        <v>1107</v>
      </c>
      <c r="E815" s="1" t="s">
        <v>1122</v>
      </c>
      <c r="F815" s="61" t="s">
        <v>1451</v>
      </c>
      <c r="G815" s="11" t="str">
        <f t="shared" si="47"/>
        <v>F0021-U0021-költségmegosztó 7</v>
      </c>
      <c r="H815" s="11" t="str">
        <f>IFERROR(INDEX('Eötvös u E0034 ktgo ISTA'!$A$3:$Q$129,MATCH('költségosztó értékek'!G815,'Eötvös u E0034 ktgo ISTA'!$O$3:$O$129,0),5),"")</f>
        <v/>
      </c>
      <c r="I815" s="6"/>
      <c r="J815" s="6"/>
      <c r="K815" s="6"/>
      <c r="L815" s="6"/>
      <c r="M815" s="6"/>
      <c r="N815" s="6"/>
      <c r="O815" s="6"/>
      <c r="P815" s="6"/>
      <c r="Q815" s="6" t="str">
        <f>IFERROR(INDEX('Eötvös u E0034 ktgo ISTA'!$E$3:$H$129,MATCH('költségosztó értékek'!$H815,'Eötvös u E0034 ktgo ISTA'!$E$3:$E$129,0),4),"")</f>
        <v/>
      </c>
      <c r="R815" s="6"/>
      <c r="S815" s="6"/>
      <c r="T815" s="6"/>
    </row>
    <row r="816" spans="1:20" ht="15" x14ac:dyDescent="0.25">
      <c r="A816" s="1" t="s">
        <v>66</v>
      </c>
      <c r="B816" s="1" t="s">
        <v>67</v>
      </c>
      <c r="C816" s="1" t="str">
        <f t="shared" si="46"/>
        <v>F0022-U0022</v>
      </c>
      <c r="D816" s="1" t="s">
        <v>1107</v>
      </c>
      <c r="E816" s="1" t="s">
        <v>1122</v>
      </c>
      <c r="F816" s="21" t="s">
        <v>1236</v>
      </c>
      <c r="G816" s="11" t="str">
        <f t="shared" si="47"/>
        <v>F0022-U0022-költségmegosztó 1</v>
      </c>
      <c r="H816" s="11" t="str">
        <f>IFERROR(INDEX('Eötvös u E0034 ktgo ISTA'!$A$3:$Q$129,MATCH('költségosztó értékek'!G816,'Eötvös u E0034 ktgo ISTA'!$O$3:$O$129,0),5),"")</f>
        <v>130764452</v>
      </c>
      <c r="I816" s="6"/>
      <c r="J816" s="6"/>
      <c r="K816" s="6"/>
      <c r="L816" s="6"/>
      <c r="M816" s="6"/>
      <c r="N816" s="6"/>
      <c r="O816" s="6"/>
      <c r="P816" s="6"/>
      <c r="Q816" s="6">
        <f>IFERROR(INDEX('Eötvös u E0034 ktgo ISTA'!$E$3:$H$129,MATCH('költségosztó értékek'!$H816,'Eötvös u E0034 ktgo ISTA'!$E$3:$E$129,0),4),"")</f>
        <v>41</v>
      </c>
      <c r="R816" s="6"/>
      <c r="S816" s="6"/>
      <c r="T816" s="6"/>
    </row>
    <row r="817" spans="1:20" ht="15" x14ac:dyDescent="0.25">
      <c r="A817" s="1" t="s">
        <v>66</v>
      </c>
      <c r="B817" s="1" t="s">
        <v>67</v>
      </c>
      <c r="C817" s="1" t="str">
        <f t="shared" si="46"/>
        <v>F0022-U0022</v>
      </c>
      <c r="D817" s="1" t="s">
        <v>1107</v>
      </c>
      <c r="E817" s="1" t="s">
        <v>1122</v>
      </c>
      <c r="F817" s="21" t="s">
        <v>1237</v>
      </c>
      <c r="G817" s="11" t="str">
        <f t="shared" si="47"/>
        <v>F0022-U0022-költségmegosztó 2</v>
      </c>
      <c r="H817" s="11" t="str">
        <f>IFERROR(INDEX('Eötvös u E0034 ktgo ISTA'!$A$3:$Q$129,MATCH('költségosztó értékek'!G817,'Eötvös u E0034 ktgo ISTA'!$O$3:$O$129,0),5),"")</f>
        <v>130764483</v>
      </c>
      <c r="I817" s="6"/>
      <c r="J817" s="6"/>
      <c r="K817" s="6"/>
      <c r="L817" s="6"/>
      <c r="M817" s="6"/>
      <c r="N817" s="6"/>
      <c r="O817" s="6"/>
      <c r="P817" s="6"/>
      <c r="Q817" s="6">
        <f>IFERROR(INDEX('Eötvös u E0034 ktgo ISTA'!$E$3:$H$129,MATCH('költségosztó értékek'!$H817,'Eötvös u E0034 ktgo ISTA'!$E$3:$E$129,0),4),"")</f>
        <v>70</v>
      </c>
      <c r="R817" s="6"/>
      <c r="S817" s="6"/>
      <c r="T817" s="6"/>
    </row>
    <row r="818" spans="1:20" ht="15" x14ac:dyDescent="0.25">
      <c r="A818" s="1" t="s">
        <v>66</v>
      </c>
      <c r="B818" s="1" t="s">
        <v>67</v>
      </c>
      <c r="C818" s="1" t="str">
        <f t="shared" si="46"/>
        <v>F0022-U0022</v>
      </c>
      <c r="D818" s="1" t="s">
        <v>1107</v>
      </c>
      <c r="E818" s="1" t="s">
        <v>1122</v>
      </c>
      <c r="F818" s="21" t="s">
        <v>1238</v>
      </c>
      <c r="G818" s="11" t="str">
        <f t="shared" si="47"/>
        <v>F0022-U0022-költségmegosztó 3</v>
      </c>
      <c r="H818" s="11" t="str">
        <f>IFERROR(INDEX('Eötvös u E0034 ktgo ISTA'!$A$3:$Q$129,MATCH('költségosztó értékek'!G818,'Eötvös u E0034 ktgo ISTA'!$O$3:$O$129,0),5),"")</f>
        <v>130764506</v>
      </c>
      <c r="I818" s="6"/>
      <c r="J818" s="6"/>
      <c r="K818" s="6"/>
      <c r="L818" s="6"/>
      <c r="M818" s="6"/>
      <c r="N818" s="6"/>
      <c r="O818" s="6"/>
      <c r="P818" s="6"/>
      <c r="Q818" s="6">
        <f>IFERROR(INDEX('Eötvös u E0034 ktgo ISTA'!$E$3:$H$129,MATCH('költségosztó értékek'!$H818,'Eötvös u E0034 ktgo ISTA'!$E$3:$E$129,0),4),"")</f>
        <v>0</v>
      </c>
      <c r="R818" s="6"/>
      <c r="S818" s="6"/>
      <c r="T818" s="6"/>
    </row>
    <row r="819" spans="1:20" ht="15" x14ac:dyDescent="0.25">
      <c r="A819" s="1" t="s">
        <v>66</v>
      </c>
      <c r="B819" s="1" t="s">
        <v>67</v>
      </c>
      <c r="C819" s="1" t="str">
        <f t="shared" si="46"/>
        <v>F0022-U0022</v>
      </c>
      <c r="D819" s="1" t="s">
        <v>1107</v>
      </c>
      <c r="E819" s="1" t="s">
        <v>1122</v>
      </c>
      <c r="F819" s="21" t="s">
        <v>1239</v>
      </c>
      <c r="G819" s="11" t="str">
        <f t="shared" si="47"/>
        <v>F0022-U0022-költségmegosztó 4</v>
      </c>
      <c r="H819" s="11" t="str">
        <f>IFERROR(INDEX('Eötvös u E0034 ktgo ISTA'!$A$3:$Q$129,MATCH('költségosztó értékek'!G819,'Eötvös u E0034 ktgo ISTA'!$O$3:$O$129,0),5),"")</f>
        <v>130764445</v>
      </c>
      <c r="I819" s="6"/>
      <c r="J819" s="6"/>
      <c r="K819" s="6"/>
      <c r="L819" s="6"/>
      <c r="M819" s="6"/>
      <c r="N819" s="6"/>
      <c r="O819" s="6"/>
      <c r="P819" s="6"/>
      <c r="Q819" s="6">
        <f>IFERROR(INDEX('Eötvös u E0034 ktgo ISTA'!$E$3:$H$129,MATCH('költségosztó értékek'!$H819,'Eötvös u E0034 ktgo ISTA'!$E$3:$E$129,0),4),"")</f>
        <v>0</v>
      </c>
      <c r="R819" s="6"/>
      <c r="S819" s="6"/>
      <c r="T819" s="6"/>
    </row>
    <row r="820" spans="1:20" ht="15" x14ac:dyDescent="0.25">
      <c r="A820" s="1" t="s">
        <v>66</v>
      </c>
      <c r="B820" s="1" t="s">
        <v>67</v>
      </c>
      <c r="C820" s="1" t="str">
        <f t="shared" si="46"/>
        <v>F0022-U0022</v>
      </c>
      <c r="D820" s="1" t="s">
        <v>1107</v>
      </c>
      <c r="E820" s="1" t="s">
        <v>1122</v>
      </c>
      <c r="F820" s="21" t="s">
        <v>1240</v>
      </c>
      <c r="G820" s="11" t="str">
        <f t="shared" si="47"/>
        <v>F0022-U0022-költségmegosztó 5</v>
      </c>
      <c r="H820" s="11" t="str">
        <f>IFERROR(INDEX('Eötvös u E0034 ktgo ISTA'!$A$3:$Q$129,MATCH('költségosztó értékek'!G820,'Eötvös u E0034 ktgo ISTA'!$O$3:$O$129,0),5),"")</f>
        <v/>
      </c>
      <c r="I820" s="6"/>
      <c r="J820" s="6"/>
      <c r="K820" s="6"/>
      <c r="L820" s="6"/>
      <c r="M820" s="6"/>
      <c r="N820" s="6"/>
      <c r="O820" s="6"/>
      <c r="P820" s="6"/>
      <c r="Q820" s="6" t="str">
        <f>IFERROR(INDEX('Eötvös u E0034 ktgo ISTA'!$E$3:$H$129,MATCH('költségosztó értékek'!$H820,'Eötvös u E0034 ktgo ISTA'!$E$3:$E$129,0),4),"")</f>
        <v/>
      </c>
      <c r="R820" s="6"/>
      <c r="S820" s="6"/>
      <c r="T820" s="6"/>
    </row>
    <row r="821" spans="1:20" ht="15" x14ac:dyDescent="0.25">
      <c r="A821" s="1" t="s">
        <v>66</v>
      </c>
      <c r="B821" s="1" t="s">
        <v>67</v>
      </c>
      <c r="C821" s="1" t="str">
        <f t="shared" ref="C821:C822" si="54">CONCATENATE(A821,"-",B821)</f>
        <v>F0022-U0022</v>
      </c>
      <c r="D821" s="1" t="s">
        <v>1107</v>
      </c>
      <c r="E821" s="1" t="s">
        <v>1122</v>
      </c>
      <c r="F821" s="61" t="s">
        <v>1450</v>
      </c>
      <c r="G821" s="11" t="str">
        <f t="shared" si="47"/>
        <v>F0022-U0022-költségmegosztó 6</v>
      </c>
      <c r="H821" s="11" t="str">
        <f>IFERROR(INDEX('Eötvös u E0034 ktgo ISTA'!$A$3:$Q$129,MATCH('költségosztó értékek'!G821,'Eötvös u E0034 ktgo ISTA'!$O$3:$O$129,0),5),"")</f>
        <v/>
      </c>
      <c r="I821" s="6"/>
      <c r="J821" s="6"/>
      <c r="K821" s="6"/>
      <c r="L821" s="6"/>
      <c r="M821" s="6"/>
      <c r="N821" s="6"/>
      <c r="O821" s="6"/>
      <c r="P821" s="6"/>
      <c r="Q821" s="6" t="str">
        <f>IFERROR(INDEX('Eötvös u E0034 ktgo ISTA'!$E$3:$H$129,MATCH('költségosztó értékek'!$H821,'Eötvös u E0034 ktgo ISTA'!$E$3:$E$129,0),4),"")</f>
        <v/>
      </c>
      <c r="R821" s="6"/>
      <c r="S821" s="6"/>
      <c r="T821" s="6"/>
    </row>
    <row r="822" spans="1:20" ht="15" x14ac:dyDescent="0.25">
      <c r="A822" s="1" t="s">
        <v>66</v>
      </c>
      <c r="B822" s="1" t="s">
        <v>67</v>
      </c>
      <c r="C822" s="1" t="str">
        <f t="shared" si="54"/>
        <v>F0022-U0022</v>
      </c>
      <c r="D822" s="1" t="s">
        <v>1107</v>
      </c>
      <c r="E822" s="1" t="s">
        <v>1122</v>
      </c>
      <c r="F822" s="61" t="s">
        <v>1451</v>
      </c>
      <c r="G822" s="11" t="str">
        <f t="shared" si="47"/>
        <v>F0022-U0022-költségmegosztó 7</v>
      </c>
      <c r="H822" s="11" t="str">
        <f>IFERROR(INDEX('Eötvös u E0034 ktgo ISTA'!$A$3:$Q$129,MATCH('költségosztó értékek'!G822,'Eötvös u E0034 ktgo ISTA'!$O$3:$O$129,0),5),"")</f>
        <v/>
      </c>
      <c r="I822" s="6"/>
      <c r="J822" s="6"/>
      <c r="K822" s="6"/>
      <c r="L822" s="6"/>
      <c r="M822" s="6"/>
      <c r="N822" s="6"/>
      <c r="O822" s="6"/>
      <c r="P822" s="6"/>
      <c r="Q822" s="6" t="str">
        <f>IFERROR(INDEX('Eötvös u E0034 ktgo ISTA'!$E$3:$H$129,MATCH('költségosztó értékek'!$H822,'Eötvös u E0034 ktgo ISTA'!$E$3:$E$129,0),4),"")</f>
        <v/>
      </c>
      <c r="R822" s="6"/>
      <c r="S822" s="6"/>
      <c r="T822" s="6"/>
    </row>
    <row r="823" spans="1:20" ht="15" x14ac:dyDescent="0.25">
      <c r="A823" s="1" t="s">
        <v>68</v>
      </c>
      <c r="B823" s="1" t="s">
        <v>69</v>
      </c>
      <c r="C823" s="1" t="str">
        <f t="shared" si="46"/>
        <v>F0023-U0942</v>
      </c>
      <c r="D823" s="1" t="s">
        <v>1107</v>
      </c>
      <c r="E823" s="1" t="s">
        <v>1122</v>
      </c>
      <c r="F823" s="21" t="s">
        <v>1236</v>
      </c>
      <c r="G823" s="11" t="str">
        <f t="shared" si="47"/>
        <v>F0023-U0942-költségmegosztó 1</v>
      </c>
      <c r="H823" s="11" t="str">
        <f>IFERROR(INDEX('Eötvös u E0034 ktgo ISTA'!$A$3:$Q$129,MATCH('költségosztó értékek'!G823,'Eötvös u E0034 ktgo ISTA'!$O$3:$O$129,0),5),"")</f>
        <v>012598380</v>
      </c>
      <c r="I823" s="6"/>
      <c r="J823" s="6"/>
      <c r="K823" s="6"/>
      <c r="L823" s="6"/>
      <c r="M823" s="6"/>
      <c r="N823" s="6"/>
      <c r="O823" s="6"/>
      <c r="P823" s="6"/>
      <c r="Q823" s="6">
        <f>IFERROR(INDEX('Eötvös u E0034 ktgo ISTA'!$E$3:$H$129,MATCH('költségosztó értékek'!$H823,'Eötvös u E0034 ktgo ISTA'!$E$3:$E$129,0),4),"")</f>
        <v>802</v>
      </c>
      <c r="R823" s="6"/>
      <c r="S823" s="6"/>
      <c r="T823" s="6"/>
    </row>
    <row r="824" spans="1:20" ht="15" x14ac:dyDescent="0.25">
      <c r="A824" s="1" t="s">
        <v>68</v>
      </c>
      <c r="B824" s="1" t="s">
        <v>69</v>
      </c>
      <c r="C824" s="1" t="str">
        <f t="shared" si="46"/>
        <v>F0023-U0942</v>
      </c>
      <c r="D824" s="1" t="s">
        <v>1107</v>
      </c>
      <c r="E824" s="1" t="s">
        <v>1122</v>
      </c>
      <c r="F824" s="21" t="s">
        <v>1237</v>
      </c>
      <c r="G824" s="11" t="str">
        <f t="shared" si="47"/>
        <v>F0023-U0942-költségmegosztó 2</v>
      </c>
      <c r="H824" s="11" t="str">
        <f>IFERROR(INDEX('Eötvös u E0034 ktgo ISTA'!$A$3:$Q$129,MATCH('költségosztó értékek'!G824,'Eötvös u E0034 ktgo ISTA'!$O$3:$O$129,0),5),"")</f>
        <v>012598311</v>
      </c>
      <c r="I824" s="6"/>
      <c r="J824" s="6"/>
      <c r="K824" s="6"/>
      <c r="L824" s="6"/>
      <c r="M824" s="6"/>
      <c r="N824" s="6"/>
      <c r="O824" s="6"/>
      <c r="P824" s="6"/>
      <c r="Q824" s="6">
        <f>IFERROR(INDEX('Eötvös u E0034 ktgo ISTA'!$E$3:$H$129,MATCH('költségosztó értékek'!$H824,'Eötvös u E0034 ktgo ISTA'!$E$3:$E$129,0),4),"")</f>
        <v>466</v>
      </c>
      <c r="R824" s="6"/>
      <c r="S824" s="6"/>
      <c r="T824" s="6"/>
    </row>
    <row r="825" spans="1:20" ht="15" x14ac:dyDescent="0.25">
      <c r="A825" s="1" t="s">
        <v>68</v>
      </c>
      <c r="B825" s="1" t="s">
        <v>69</v>
      </c>
      <c r="C825" s="1" t="str">
        <f t="shared" si="46"/>
        <v>F0023-U0942</v>
      </c>
      <c r="D825" s="1" t="s">
        <v>1107</v>
      </c>
      <c r="E825" s="1" t="s">
        <v>1122</v>
      </c>
      <c r="F825" s="21" t="s">
        <v>1238</v>
      </c>
      <c r="G825" s="11" t="str">
        <f t="shared" si="47"/>
        <v>F0023-U0942-költségmegosztó 3</v>
      </c>
      <c r="H825" s="11" t="str">
        <f>IFERROR(INDEX('Eötvös u E0034 ktgo ISTA'!$A$3:$Q$129,MATCH('költségosztó értékek'!G825,'Eötvös u E0034 ktgo ISTA'!$O$3:$O$129,0),5),"")</f>
        <v>012598281</v>
      </c>
      <c r="I825" s="6"/>
      <c r="J825" s="6"/>
      <c r="K825" s="6"/>
      <c r="L825" s="6"/>
      <c r="M825" s="6"/>
      <c r="N825" s="6"/>
      <c r="O825" s="6"/>
      <c r="P825" s="6"/>
      <c r="Q825" s="6">
        <f>IFERROR(INDEX('Eötvös u E0034 ktgo ISTA'!$E$3:$H$129,MATCH('költségosztó értékek'!$H825,'Eötvös u E0034 ktgo ISTA'!$E$3:$E$129,0),4),"")</f>
        <v>907</v>
      </c>
      <c r="R825" s="6"/>
      <c r="S825" s="6"/>
      <c r="T825" s="6"/>
    </row>
    <row r="826" spans="1:20" ht="15" x14ac:dyDescent="0.25">
      <c r="A826" s="1" t="s">
        <v>68</v>
      </c>
      <c r="B826" s="1" t="s">
        <v>69</v>
      </c>
      <c r="C826" s="1" t="str">
        <f t="shared" si="46"/>
        <v>F0023-U0942</v>
      </c>
      <c r="D826" s="1" t="s">
        <v>1107</v>
      </c>
      <c r="E826" s="1" t="s">
        <v>1122</v>
      </c>
      <c r="F826" s="21" t="s">
        <v>1239</v>
      </c>
      <c r="G826" s="11" t="str">
        <f t="shared" si="47"/>
        <v>F0023-U0942-költségmegosztó 4</v>
      </c>
      <c r="H826" s="11" t="str">
        <f>IFERROR(INDEX('Eötvös u E0034 ktgo ISTA'!$A$3:$Q$129,MATCH('költségosztó értékek'!G826,'Eötvös u E0034 ktgo ISTA'!$O$3:$O$129,0),5),"")</f>
        <v>012598298</v>
      </c>
      <c r="I826" s="6"/>
      <c r="J826" s="6"/>
      <c r="K826" s="6"/>
      <c r="L826" s="6"/>
      <c r="M826" s="6"/>
      <c r="N826" s="6"/>
      <c r="O826" s="6"/>
      <c r="P826" s="6"/>
      <c r="Q826" s="6">
        <f>IFERROR(INDEX('Eötvös u E0034 ktgo ISTA'!$E$3:$H$129,MATCH('költségosztó értékek'!$H826,'Eötvös u E0034 ktgo ISTA'!$E$3:$E$129,0),4),"")</f>
        <v>53</v>
      </c>
      <c r="R826" s="6"/>
      <c r="S826" s="6"/>
      <c r="T826" s="6"/>
    </row>
    <row r="827" spans="1:20" ht="15" x14ac:dyDescent="0.25">
      <c r="A827" s="1" t="s">
        <v>68</v>
      </c>
      <c r="B827" s="1" t="s">
        <v>69</v>
      </c>
      <c r="C827" s="1" t="str">
        <f t="shared" si="46"/>
        <v>F0023-U0942</v>
      </c>
      <c r="D827" s="1" t="s">
        <v>1107</v>
      </c>
      <c r="E827" s="1" t="s">
        <v>1122</v>
      </c>
      <c r="F827" s="21" t="s">
        <v>1240</v>
      </c>
      <c r="G827" s="11" t="str">
        <f t="shared" si="47"/>
        <v>F0023-U0942-költségmegosztó 5</v>
      </c>
      <c r="H827" s="11" t="str">
        <f>IFERROR(INDEX('Eötvös u E0034 ktgo ISTA'!$A$3:$Q$129,MATCH('költségosztó értékek'!G827,'Eötvös u E0034 ktgo ISTA'!$O$3:$O$129,0),5),"")</f>
        <v/>
      </c>
      <c r="I827" s="6"/>
      <c r="J827" s="6"/>
      <c r="K827" s="6"/>
      <c r="L827" s="6"/>
      <c r="M827" s="6"/>
      <c r="N827" s="6"/>
      <c r="O827" s="6"/>
      <c r="P827" s="6"/>
      <c r="Q827" s="6" t="str">
        <f>IFERROR(INDEX('Eötvös u E0034 ktgo ISTA'!$E$3:$H$129,MATCH('költségosztó értékek'!$H827,'Eötvös u E0034 ktgo ISTA'!$E$3:$E$129,0),4),"")</f>
        <v/>
      </c>
      <c r="R827" s="6"/>
      <c r="S827" s="6"/>
      <c r="T827" s="6"/>
    </row>
    <row r="828" spans="1:20" ht="15" x14ac:dyDescent="0.25">
      <c r="A828" s="1" t="s">
        <v>68</v>
      </c>
      <c r="B828" s="1" t="s">
        <v>69</v>
      </c>
      <c r="C828" s="1" t="str">
        <f t="shared" ref="C828:C829" si="55">CONCATENATE(A828,"-",B828)</f>
        <v>F0023-U0942</v>
      </c>
      <c r="D828" s="1" t="s">
        <v>1107</v>
      </c>
      <c r="E828" s="1" t="s">
        <v>1122</v>
      </c>
      <c r="F828" s="61" t="s">
        <v>1450</v>
      </c>
      <c r="G828" s="11" t="str">
        <f t="shared" si="47"/>
        <v>F0023-U0942-költségmegosztó 6</v>
      </c>
      <c r="H828" s="11" t="str">
        <f>IFERROR(INDEX('Eötvös u E0034 ktgo ISTA'!$A$3:$Q$129,MATCH('költségosztó értékek'!G828,'Eötvös u E0034 ktgo ISTA'!$O$3:$O$129,0),5),"")</f>
        <v/>
      </c>
      <c r="I828" s="6"/>
      <c r="J828" s="6"/>
      <c r="K828" s="6"/>
      <c r="L828" s="6"/>
      <c r="M828" s="6"/>
      <c r="N828" s="6"/>
      <c r="O828" s="6"/>
      <c r="P828" s="6"/>
      <c r="Q828" s="6" t="str">
        <f>IFERROR(INDEX('Eötvös u E0034 ktgo ISTA'!$E$3:$H$129,MATCH('költségosztó értékek'!$H828,'Eötvös u E0034 ktgo ISTA'!$E$3:$E$129,0),4),"")</f>
        <v/>
      </c>
      <c r="R828" s="6"/>
      <c r="S828" s="6"/>
      <c r="T828" s="6"/>
    </row>
    <row r="829" spans="1:20" ht="15" x14ac:dyDescent="0.25">
      <c r="A829" s="1" t="s">
        <v>68</v>
      </c>
      <c r="B829" s="1" t="s">
        <v>69</v>
      </c>
      <c r="C829" s="1" t="str">
        <f t="shared" si="55"/>
        <v>F0023-U0942</v>
      </c>
      <c r="D829" s="1" t="s">
        <v>1107</v>
      </c>
      <c r="E829" s="1" t="s">
        <v>1122</v>
      </c>
      <c r="F829" s="61" t="s">
        <v>1451</v>
      </c>
      <c r="G829" s="11" t="str">
        <f t="shared" si="47"/>
        <v>F0023-U0942-költségmegosztó 7</v>
      </c>
      <c r="H829" s="11" t="str">
        <f>IFERROR(INDEX('Eötvös u E0034 ktgo ISTA'!$A$3:$Q$129,MATCH('költségosztó értékek'!G829,'Eötvös u E0034 ktgo ISTA'!$O$3:$O$129,0),5),"")</f>
        <v/>
      </c>
      <c r="I829" s="6"/>
      <c r="J829" s="6"/>
      <c r="K829" s="6"/>
      <c r="L829" s="6"/>
      <c r="M829" s="6"/>
      <c r="N829" s="6"/>
      <c r="O829" s="6"/>
      <c r="P829" s="6"/>
      <c r="Q829" s="6" t="str">
        <f>IFERROR(INDEX('Eötvös u E0034 ktgo ISTA'!$E$3:$H$129,MATCH('költségosztó értékek'!$H829,'Eötvös u E0034 ktgo ISTA'!$E$3:$E$129,0),4),"")</f>
        <v/>
      </c>
      <c r="R829" s="6"/>
      <c r="S829" s="6"/>
      <c r="T829" s="6"/>
    </row>
    <row r="830" spans="1:20" ht="15" x14ac:dyDescent="0.25">
      <c r="A830" s="1" t="s">
        <v>70</v>
      </c>
      <c r="B830" s="1" t="s">
        <v>71</v>
      </c>
      <c r="C830" s="1" t="str">
        <f t="shared" si="46"/>
        <v>F0024-U0694</v>
      </c>
      <c r="D830" s="1" t="s">
        <v>1107</v>
      </c>
      <c r="E830" s="1" t="s">
        <v>1122</v>
      </c>
      <c r="F830" s="21" t="s">
        <v>1236</v>
      </c>
      <c r="G830" s="11" t="str">
        <f t="shared" si="47"/>
        <v>F0024-U0694-költségmegosztó 1</v>
      </c>
      <c r="H830" s="11" t="str">
        <f>IFERROR(INDEX('Eötvös u E0034 ktgo ISTA'!$A$3:$Q$129,MATCH('költségosztó értékek'!G830,'Eötvös u E0034 ktgo ISTA'!$O$3:$O$129,0),5),"")</f>
        <v>141060215</v>
      </c>
      <c r="I830" s="6"/>
      <c r="J830" s="6"/>
      <c r="K830" s="6"/>
      <c r="L830" s="6"/>
      <c r="M830" s="6"/>
      <c r="N830" s="6"/>
      <c r="O830" s="6"/>
      <c r="P830" s="6"/>
      <c r="Q830" s="6">
        <f>IFERROR(INDEX('Eötvös u E0034 ktgo ISTA'!$E$3:$H$129,MATCH('költségosztó értékek'!$H830,'Eötvös u E0034 ktgo ISTA'!$E$3:$E$129,0),4),"")</f>
        <v>15</v>
      </c>
      <c r="R830" s="6"/>
      <c r="S830" s="6"/>
      <c r="T830" s="6"/>
    </row>
    <row r="831" spans="1:20" ht="15" x14ac:dyDescent="0.25">
      <c r="A831" s="1" t="s">
        <v>70</v>
      </c>
      <c r="B831" s="1" t="s">
        <v>71</v>
      </c>
      <c r="C831" s="1" t="str">
        <f t="shared" si="46"/>
        <v>F0024-U0694</v>
      </c>
      <c r="D831" s="1" t="s">
        <v>1107</v>
      </c>
      <c r="E831" s="1" t="s">
        <v>1122</v>
      </c>
      <c r="F831" s="21" t="s">
        <v>1237</v>
      </c>
      <c r="G831" s="11" t="str">
        <f t="shared" si="47"/>
        <v>F0024-U0694-költségmegosztó 2</v>
      </c>
      <c r="H831" s="11" t="str">
        <f>IFERROR(INDEX('Eötvös u E0034 ktgo ISTA'!$A$3:$Q$129,MATCH('költségosztó értékek'!G831,'Eötvös u E0034 ktgo ISTA'!$O$3:$O$129,0),5),"")</f>
        <v>141060246</v>
      </c>
      <c r="I831" s="6"/>
      <c r="J831" s="6"/>
      <c r="K831" s="6"/>
      <c r="L831" s="6"/>
      <c r="M831" s="6"/>
      <c r="N831" s="6"/>
      <c r="O831" s="6"/>
      <c r="P831" s="6"/>
      <c r="Q831" s="6">
        <f>IFERROR(INDEX('Eötvös u E0034 ktgo ISTA'!$E$3:$H$129,MATCH('költségosztó értékek'!$H831,'Eötvös u E0034 ktgo ISTA'!$E$3:$E$129,0),4),"")</f>
        <v>138</v>
      </c>
      <c r="R831" s="6"/>
      <c r="S831" s="6"/>
      <c r="T831" s="6"/>
    </row>
    <row r="832" spans="1:20" ht="15" x14ac:dyDescent="0.25">
      <c r="A832" s="1" t="s">
        <v>70</v>
      </c>
      <c r="B832" s="1" t="s">
        <v>71</v>
      </c>
      <c r="C832" s="1" t="str">
        <f t="shared" si="46"/>
        <v>F0024-U0694</v>
      </c>
      <c r="D832" s="1" t="s">
        <v>1107</v>
      </c>
      <c r="E832" s="1" t="s">
        <v>1122</v>
      </c>
      <c r="F832" s="21" t="s">
        <v>1238</v>
      </c>
      <c r="G832" s="11" t="str">
        <f t="shared" si="47"/>
        <v>F0024-U0694-költségmegosztó 3</v>
      </c>
      <c r="H832" s="11" t="str">
        <f>IFERROR(INDEX('Eötvös u E0034 ktgo ISTA'!$A$3:$Q$129,MATCH('költségosztó értékek'!G832,'Eötvös u E0034 ktgo ISTA'!$O$3:$O$129,0),5),"")</f>
        <v>141060222</v>
      </c>
      <c r="I832" s="6"/>
      <c r="J832" s="6"/>
      <c r="K832" s="6"/>
      <c r="L832" s="6"/>
      <c r="M832" s="6"/>
      <c r="N832" s="6"/>
      <c r="O832" s="6"/>
      <c r="P832" s="6"/>
      <c r="Q832" s="6">
        <f>IFERROR(INDEX('Eötvös u E0034 ktgo ISTA'!$E$3:$H$129,MATCH('költségosztó értékek'!$H832,'Eötvös u E0034 ktgo ISTA'!$E$3:$E$129,0),4),"")</f>
        <v>300</v>
      </c>
      <c r="R832" s="6"/>
      <c r="S832" s="6"/>
      <c r="T832" s="6"/>
    </row>
    <row r="833" spans="1:20" ht="15" x14ac:dyDescent="0.25">
      <c r="A833" s="1" t="s">
        <v>70</v>
      </c>
      <c r="B833" s="1" t="s">
        <v>71</v>
      </c>
      <c r="C833" s="1" t="str">
        <f t="shared" si="46"/>
        <v>F0024-U0694</v>
      </c>
      <c r="D833" s="1" t="s">
        <v>1107</v>
      </c>
      <c r="E833" s="1" t="s">
        <v>1122</v>
      </c>
      <c r="F833" s="21" t="s">
        <v>1239</v>
      </c>
      <c r="G833" s="11" t="str">
        <f t="shared" si="47"/>
        <v>F0024-U0694-költségmegosztó 4</v>
      </c>
      <c r="H833" s="11" t="str">
        <f>IFERROR(INDEX('Eötvös u E0034 ktgo ISTA'!$A$3:$Q$129,MATCH('költségosztó értékek'!G833,'Eötvös u E0034 ktgo ISTA'!$O$3:$O$129,0),5),"")</f>
        <v>141060239</v>
      </c>
      <c r="I833" s="6"/>
      <c r="J833" s="6"/>
      <c r="K833" s="6"/>
      <c r="L833" s="6"/>
      <c r="M833" s="6"/>
      <c r="N833" s="6"/>
      <c r="O833" s="6"/>
      <c r="P833" s="6"/>
      <c r="Q833" s="6">
        <f>IFERROR(INDEX('Eötvös u E0034 ktgo ISTA'!$E$3:$H$129,MATCH('költségosztó értékek'!$H833,'Eötvös u E0034 ktgo ISTA'!$E$3:$E$129,0),4),"")</f>
        <v>462</v>
      </c>
      <c r="R833" s="6"/>
      <c r="S833" s="6"/>
      <c r="T833" s="6"/>
    </row>
    <row r="834" spans="1:20" ht="15" x14ac:dyDescent="0.25">
      <c r="A834" s="1" t="s">
        <v>70</v>
      </c>
      <c r="B834" s="1" t="s">
        <v>71</v>
      </c>
      <c r="C834" s="1" t="str">
        <f t="shared" si="46"/>
        <v>F0024-U0694</v>
      </c>
      <c r="D834" s="1" t="s">
        <v>1107</v>
      </c>
      <c r="E834" s="1" t="s">
        <v>1122</v>
      </c>
      <c r="F834" s="21" t="s">
        <v>1240</v>
      </c>
      <c r="G834" s="11" t="str">
        <f t="shared" si="47"/>
        <v>F0024-U0694-költségmegosztó 5</v>
      </c>
      <c r="H834" s="11" t="str">
        <f>IFERROR(INDEX('Eötvös u E0034 ktgo ISTA'!$A$3:$Q$129,MATCH('költségosztó értékek'!G834,'Eötvös u E0034 ktgo ISTA'!$O$3:$O$129,0),5),"")</f>
        <v>141060178</v>
      </c>
      <c r="I834" s="6"/>
      <c r="J834" s="6"/>
      <c r="K834" s="6"/>
      <c r="L834" s="6"/>
      <c r="M834" s="6"/>
      <c r="N834" s="6"/>
      <c r="O834" s="6"/>
      <c r="P834" s="6"/>
      <c r="Q834" s="6">
        <f>IFERROR(INDEX('Eötvös u E0034 ktgo ISTA'!$E$3:$H$129,MATCH('költségosztó értékek'!$H834,'Eötvös u E0034 ktgo ISTA'!$E$3:$E$129,0),4),"")</f>
        <v>69</v>
      </c>
      <c r="R834" s="6"/>
      <c r="S834" s="6"/>
      <c r="T834" s="6"/>
    </row>
    <row r="835" spans="1:20" ht="15" x14ac:dyDescent="0.25">
      <c r="A835" s="1" t="s">
        <v>70</v>
      </c>
      <c r="B835" s="1" t="s">
        <v>71</v>
      </c>
      <c r="C835" s="1" t="str">
        <f t="shared" ref="C835:C836" si="56">CONCATENATE(A835,"-",B835)</f>
        <v>F0024-U0694</v>
      </c>
      <c r="D835" s="1" t="s">
        <v>1107</v>
      </c>
      <c r="E835" s="1" t="s">
        <v>1122</v>
      </c>
      <c r="F835" s="61" t="s">
        <v>1450</v>
      </c>
      <c r="G835" s="11" t="str">
        <f t="shared" si="47"/>
        <v>F0024-U0694-költségmegosztó 6</v>
      </c>
      <c r="H835" s="11" t="str">
        <f>IFERROR(INDEX('Eötvös u E0034 ktgo ISTA'!$A$3:$Q$129,MATCH('költségosztó értékek'!G835,'Eötvös u E0034 ktgo ISTA'!$O$3:$O$129,0),5),"")</f>
        <v/>
      </c>
      <c r="I835" s="6"/>
      <c r="J835" s="6"/>
      <c r="K835" s="6"/>
      <c r="L835" s="6"/>
      <c r="M835" s="6"/>
      <c r="N835" s="6"/>
      <c r="O835" s="6"/>
      <c r="P835" s="6"/>
      <c r="Q835" s="6" t="str">
        <f>IFERROR(INDEX('Eötvös u E0034 ktgo ISTA'!$E$3:$H$129,MATCH('költségosztó értékek'!$H835,'Eötvös u E0034 ktgo ISTA'!$E$3:$E$129,0),4),"")</f>
        <v/>
      </c>
      <c r="R835" s="6"/>
      <c r="S835" s="6"/>
      <c r="T835" s="6"/>
    </row>
    <row r="836" spans="1:20" ht="15" x14ac:dyDescent="0.25">
      <c r="A836" s="1" t="s">
        <v>70</v>
      </c>
      <c r="B836" s="1" t="s">
        <v>71</v>
      </c>
      <c r="C836" s="1" t="str">
        <f t="shared" si="56"/>
        <v>F0024-U0694</v>
      </c>
      <c r="D836" s="1" t="s">
        <v>1107</v>
      </c>
      <c r="E836" s="1" t="s">
        <v>1122</v>
      </c>
      <c r="F836" s="61" t="s">
        <v>1451</v>
      </c>
      <c r="G836" s="11" t="str">
        <f t="shared" si="47"/>
        <v>F0024-U0694-költségmegosztó 7</v>
      </c>
      <c r="H836" s="11" t="str">
        <f>IFERROR(INDEX('Eötvös u E0034 ktgo ISTA'!$A$3:$Q$129,MATCH('költségosztó értékek'!G836,'Eötvös u E0034 ktgo ISTA'!$O$3:$O$129,0),5),"")</f>
        <v/>
      </c>
      <c r="I836" s="6"/>
      <c r="J836" s="6"/>
      <c r="K836" s="6"/>
      <c r="L836" s="6"/>
      <c r="M836" s="6"/>
      <c r="N836" s="6"/>
      <c r="O836" s="6"/>
      <c r="P836" s="6"/>
      <c r="Q836" s="6" t="str">
        <f>IFERROR(INDEX('Eötvös u E0034 ktgo ISTA'!$E$3:$H$129,MATCH('költségosztó értékek'!$H836,'Eötvös u E0034 ktgo ISTA'!$E$3:$E$129,0),4),"")</f>
        <v/>
      </c>
      <c r="R836" s="6"/>
      <c r="S836" s="6"/>
      <c r="T836" s="6"/>
    </row>
    <row r="837" spans="1:20" ht="15" x14ac:dyDescent="0.25">
      <c r="A837" s="1" t="s">
        <v>72</v>
      </c>
      <c r="B837" s="1" t="s">
        <v>73</v>
      </c>
      <c r="C837" s="1" t="str">
        <f t="shared" si="46"/>
        <v>F0025-U0756</v>
      </c>
      <c r="D837" s="1" t="s">
        <v>1107</v>
      </c>
      <c r="E837" s="1" t="s">
        <v>1122</v>
      </c>
      <c r="F837" s="21" t="s">
        <v>1236</v>
      </c>
      <c r="G837" s="11" t="str">
        <f t="shared" si="47"/>
        <v>F0025-U0756-költségmegosztó 1</v>
      </c>
      <c r="H837" s="11" t="str">
        <f>IFERROR(INDEX('Eötvös u E0034 ktgo ISTA'!$A$3:$Q$129,MATCH('költségosztó értékek'!G837,'Eötvös u E0034 ktgo ISTA'!$O$3:$O$129,0),5),"")</f>
        <v>012598465</v>
      </c>
      <c r="I837" s="6"/>
      <c r="J837" s="6"/>
      <c r="K837" s="6"/>
      <c r="L837" s="6"/>
      <c r="M837" s="6"/>
      <c r="N837" s="6"/>
      <c r="O837" s="6"/>
      <c r="P837" s="6"/>
      <c r="Q837" s="6">
        <f>IFERROR(INDEX('Eötvös u E0034 ktgo ISTA'!$E$3:$H$129,MATCH('költségosztó értékek'!$H837,'Eötvös u E0034 ktgo ISTA'!$E$3:$E$129,0),4),"")</f>
        <v>818</v>
      </c>
      <c r="R837" s="6"/>
      <c r="S837" s="6"/>
      <c r="T837" s="6"/>
    </row>
    <row r="838" spans="1:20" ht="15" x14ac:dyDescent="0.25">
      <c r="A838" s="1" t="s">
        <v>72</v>
      </c>
      <c r="B838" s="1" t="s">
        <v>73</v>
      </c>
      <c r="C838" s="1" t="str">
        <f t="shared" si="46"/>
        <v>F0025-U0756</v>
      </c>
      <c r="D838" s="1" t="s">
        <v>1107</v>
      </c>
      <c r="E838" s="1" t="s">
        <v>1122</v>
      </c>
      <c r="F838" s="21" t="s">
        <v>1237</v>
      </c>
      <c r="G838" s="11" t="str">
        <f t="shared" si="47"/>
        <v>F0025-U0756-költségmegosztó 2</v>
      </c>
      <c r="H838" s="11" t="str">
        <f>IFERROR(INDEX('Eötvös u E0034 ktgo ISTA'!$A$3:$Q$129,MATCH('költségosztó értékek'!G838,'Eötvös u E0034 ktgo ISTA'!$O$3:$O$129,0),5),"")</f>
        <v>012598441</v>
      </c>
      <c r="I838" s="6"/>
      <c r="J838" s="6"/>
      <c r="K838" s="6"/>
      <c r="L838" s="6"/>
      <c r="M838" s="6"/>
      <c r="N838" s="6"/>
      <c r="O838" s="6"/>
      <c r="P838" s="6"/>
      <c r="Q838" s="6">
        <f>IFERROR(INDEX('Eötvös u E0034 ktgo ISTA'!$E$3:$H$129,MATCH('költségosztó értékek'!$H838,'Eötvös u E0034 ktgo ISTA'!$E$3:$E$129,0),4),"")</f>
        <v>0</v>
      </c>
      <c r="R838" s="6"/>
      <c r="S838" s="6"/>
      <c r="T838" s="6"/>
    </row>
    <row r="839" spans="1:20" ht="15" x14ac:dyDescent="0.25">
      <c r="A839" s="1" t="s">
        <v>72</v>
      </c>
      <c r="B839" s="1" t="s">
        <v>73</v>
      </c>
      <c r="C839" s="1" t="str">
        <f t="shared" si="46"/>
        <v>F0025-U0756</v>
      </c>
      <c r="D839" s="1" t="s">
        <v>1107</v>
      </c>
      <c r="E839" s="1" t="s">
        <v>1122</v>
      </c>
      <c r="F839" s="21" t="s">
        <v>1238</v>
      </c>
      <c r="G839" s="11" t="str">
        <f t="shared" si="47"/>
        <v>F0025-U0756-költségmegosztó 3</v>
      </c>
      <c r="H839" s="11" t="str">
        <f>IFERROR(INDEX('Eötvös u E0034 ktgo ISTA'!$A$3:$Q$129,MATCH('költségosztó értékek'!G839,'Eötvös u E0034 ktgo ISTA'!$O$3:$O$129,0),5),"")</f>
        <v>012598373</v>
      </c>
      <c r="I839" s="6"/>
      <c r="J839" s="6"/>
      <c r="K839" s="6"/>
      <c r="L839" s="6"/>
      <c r="M839" s="6"/>
      <c r="N839" s="6"/>
      <c r="O839" s="6"/>
      <c r="P839" s="6"/>
      <c r="Q839" s="6">
        <f>IFERROR(INDEX('Eötvös u E0034 ktgo ISTA'!$E$3:$H$129,MATCH('költségosztó értékek'!$H839,'Eötvös u E0034 ktgo ISTA'!$E$3:$E$129,0),4),"")</f>
        <v>365</v>
      </c>
      <c r="R839" s="6"/>
      <c r="S839" s="6"/>
      <c r="T839" s="6"/>
    </row>
    <row r="840" spans="1:20" ht="15" x14ac:dyDescent="0.25">
      <c r="A840" s="1" t="s">
        <v>72</v>
      </c>
      <c r="B840" s="1" t="s">
        <v>73</v>
      </c>
      <c r="C840" s="1" t="str">
        <f t="shared" si="46"/>
        <v>F0025-U0756</v>
      </c>
      <c r="D840" s="1" t="s">
        <v>1107</v>
      </c>
      <c r="E840" s="1" t="s">
        <v>1122</v>
      </c>
      <c r="F840" s="21" t="s">
        <v>1239</v>
      </c>
      <c r="G840" s="11" t="str">
        <f t="shared" si="47"/>
        <v>F0025-U0756-költségmegosztó 4</v>
      </c>
      <c r="H840" s="11" t="str">
        <f>IFERROR(INDEX('Eötvös u E0034 ktgo ISTA'!$A$3:$Q$129,MATCH('költségosztó értékek'!G840,'Eötvös u E0034 ktgo ISTA'!$O$3:$O$129,0),5),"")</f>
        <v/>
      </c>
      <c r="I840" s="6"/>
      <c r="J840" s="6"/>
      <c r="K840" s="6"/>
      <c r="L840" s="6"/>
      <c r="M840" s="6"/>
      <c r="N840" s="6"/>
      <c r="O840" s="6"/>
      <c r="P840" s="6"/>
      <c r="Q840" s="6" t="str">
        <f>IFERROR(INDEX('Eötvös u E0034 ktgo ISTA'!$E$3:$H$129,MATCH('költségosztó értékek'!$H840,'Eötvös u E0034 ktgo ISTA'!$E$3:$E$129,0),4),"")</f>
        <v/>
      </c>
      <c r="R840" s="6"/>
      <c r="S840" s="6"/>
      <c r="T840" s="6"/>
    </row>
    <row r="841" spans="1:20" ht="15" x14ac:dyDescent="0.25">
      <c r="A841" s="1" t="s">
        <v>72</v>
      </c>
      <c r="B841" s="1" t="s">
        <v>73</v>
      </c>
      <c r="C841" s="1" t="str">
        <f t="shared" si="46"/>
        <v>F0025-U0756</v>
      </c>
      <c r="D841" s="1" t="s">
        <v>1107</v>
      </c>
      <c r="E841" s="1" t="s">
        <v>1122</v>
      </c>
      <c r="F841" s="21" t="s">
        <v>1240</v>
      </c>
      <c r="G841" s="11" t="str">
        <f t="shared" ref="G841:G904" si="57">CONCATENATE(C841,"-",F841)</f>
        <v>F0025-U0756-költségmegosztó 5</v>
      </c>
      <c r="H841" s="11" t="str">
        <f>IFERROR(INDEX('Eötvös u E0034 ktgo ISTA'!$A$3:$Q$129,MATCH('költségosztó értékek'!G841,'Eötvös u E0034 ktgo ISTA'!$O$3:$O$129,0),5),"")</f>
        <v/>
      </c>
      <c r="I841" s="6"/>
      <c r="J841" s="6"/>
      <c r="K841" s="6"/>
      <c r="L841" s="6"/>
      <c r="M841" s="6"/>
      <c r="N841" s="6"/>
      <c r="O841" s="6"/>
      <c r="P841" s="6"/>
      <c r="Q841" s="6" t="str">
        <f>IFERROR(INDEX('Eötvös u E0034 ktgo ISTA'!$E$3:$H$129,MATCH('költségosztó értékek'!$H841,'Eötvös u E0034 ktgo ISTA'!$E$3:$E$129,0),4),"")</f>
        <v/>
      </c>
      <c r="R841" s="6"/>
      <c r="S841" s="6"/>
      <c r="T841" s="6"/>
    </row>
    <row r="842" spans="1:20" ht="15" x14ac:dyDescent="0.25">
      <c r="A842" s="1" t="s">
        <v>72</v>
      </c>
      <c r="B842" s="1" t="s">
        <v>73</v>
      </c>
      <c r="C842" s="1" t="str">
        <f t="shared" ref="C842:C843" si="58">CONCATENATE(A842,"-",B842)</f>
        <v>F0025-U0756</v>
      </c>
      <c r="D842" s="1" t="s">
        <v>1107</v>
      </c>
      <c r="E842" s="1" t="s">
        <v>1122</v>
      </c>
      <c r="F842" s="61" t="s">
        <v>1450</v>
      </c>
      <c r="G842" s="11" t="str">
        <f t="shared" si="57"/>
        <v>F0025-U0756-költségmegosztó 6</v>
      </c>
      <c r="H842" s="11" t="str">
        <f>IFERROR(INDEX('Eötvös u E0034 ktgo ISTA'!$A$3:$Q$129,MATCH('költségosztó értékek'!G842,'Eötvös u E0034 ktgo ISTA'!$O$3:$O$129,0),5),"")</f>
        <v/>
      </c>
      <c r="I842" s="6"/>
      <c r="J842" s="6"/>
      <c r="K842" s="6"/>
      <c r="L842" s="6"/>
      <c r="M842" s="6"/>
      <c r="N842" s="6"/>
      <c r="O842" s="6"/>
      <c r="P842" s="6"/>
      <c r="Q842" s="6" t="str">
        <f>IFERROR(INDEX('Eötvös u E0034 ktgo ISTA'!$E$3:$H$129,MATCH('költségosztó értékek'!$H842,'Eötvös u E0034 ktgo ISTA'!$E$3:$E$129,0),4),"")</f>
        <v/>
      </c>
      <c r="R842" s="6"/>
      <c r="S842" s="6"/>
      <c r="T842" s="6"/>
    </row>
    <row r="843" spans="1:20" ht="15" x14ac:dyDescent="0.25">
      <c r="A843" s="1" t="s">
        <v>72</v>
      </c>
      <c r="B843" s="1" t="s">
        <v>73</v>
      </c>
      <c r="C843" s="1" t="str">
        <f t="shared" si="58"/>
        <v>F0025-U0756</v>
      </c>
      <c r="D843" s="1" t="s">
        <v>1107</v>
      </c>
      <c r="E843" s="1" t="s">
        <v>1122</v>
      </c>
      <c r="F843" s="61" t="s">
        <v>1451</v>
      </c>
      <c r="G843" s="11" t="str">
        <f t="shared" si="57"/>
        <v>F0025-U0756-költségmegosztó 7</v>
      </c>
      <c r="H843" s="11" t="str">
        <f>IFERROR(INDEX('Eötvös u E0034 ktgo ISTA'!$A$3:$Q$129,MATCH('költségosztó értékek'!G843,'Eötvös u E0034 ktgo ISTA'!$O$3:$O$129,0),5),"")</f>
        <v/>
      </c>
      <c r="I843" s="6"/>
      <c r="J843" s="6"/>
      <c r="K843" s="6"/>
      <c r="L843" s="6"/>
      <c r="M843" s="6"/>
      <c r="N843" s="6"/>
      <c r="O843" s="6"/>
      <c r="P843" s="6"/>
      <c r="Q843" s="6" t="str">
        <f>IFERROR(INDEX('Eötvös u E0034 ktgo ISTA'!$E$3:$H$129,MATCH('költségosztó értékek'!$H843,'Eötvös u E0034 ktgo ISTA'!$E$3:$E$129,0),4),"")</f>
        <v/>
      </c>
      <c r="R843" s="6"/>
      <c r="S843" s="6"/>
      <c r="T843" s="6"/>
    </row>
    <row r="844" spans="1:20" ht="15" x14ac:dyDescent="0.25">
      <c r="A844" s="1" t="s">
        <v>74</v>
      </c>
      <c r="B844" s="1" t="s">
        <v>75</v>
      </c>
      <c r="C844" s="1" t="str">
        <f t="shared" si="46"/>
        <v>F0026-U0026</v>
      </c>
      <c r="D844" s="1" t="s">
        <v>1107</v>
      </c>
      <c r="E844" s="1" t="s">
        <v>1122</v>
      </c>
      <c r="F844" s="21" t="s">
        <v>1236</v>
      </c>
      <c r="G844" s="11" t="str">
        <f t="shared" si="57"/>
        <v>F0026-U0026-költségmegosztó 1</v>
      </c>
      <c r="H844" s="11" t="str">
        <f>IFERROR(INDEX('Eötvös u E0034 ktgo ISTA'!$A$3:$Q$129,MATCH('költségosztó értékek'!G844,'Eötvös u E0034 ktgo ISTA'!$O$3:$O$129,0),5),"")</f>
        <v>141060277</v>
      </c>
      <c r="I844" s="6"/>
      <c r="J844" s="6"/>
      <c r="K844" s="6"/>
      <c r="L844" s="6"/>
      <c r="M844" s="6"/>
      <c r="N844" s="6"/>
      <c r="O844" s="6"/>
      <c r="P844" s="6"/>
      <c r="Q844" s="6">
        <f>IFERROR(INDEX('Eötvös u E0034 ktgo ISTA'!$E$3:$H$129,MATCH('költségosztó értékek'!$H844,'Eötvös u E0034 ktgo ISTA'!$E$3:$E$129,0),4),"")</f>
        <v>561</v>
      </c>
      <c r="R844" s="6"/>
      <c r="S844" s="6"/>
      <c r="T844" s="6"/>
    </row>
    <row r="845" spans="1:20" ht="15" x14ac:dyDescent="0.25">
      <c r="A845" s="1" t="s">
        <v>74</v>
      </c>
      <c r="B845" s="1" t="s">
        <v>75</v>
      </c>
      <c r="C845" s="1" t="str">
        <f t="shared" si="46"/>
        <v>F0026-U0026</v>
      </c>
      <c r="D845" s="1" t="s">
        <v>1107</v>
      </c>
      <c r="E845" s="1" t="s">
        <v>1122</v>
      </c>
      <c r="F845" s="21" t="s">
        <v>1237</v>
      </c>
      <c r="G845" s="11" t="str">
        <f t="shared" si="57"/>
        <v>F0026-U0026-költségmegosztó 2</v>
      </c>
      <c r="H845" s="11" t="str">
        <f>IFERROR(INDEX('Eötvös u E0034 ktgo ISTA'!$A$3:$Q$129,MATCH('költségosztó értékek'!G845,'Eötvös u E0034 ktgo ISTA'!$O$3:$O$129,0),5),"")</f>
        <v>141060338</v>
      </c>
      <c r="I845" s="6"/>
      <c r="J845" s="6"/>
      <c r="K845" s="6"/>
      <c r="L845" s="6"/>
      <c r="M845" s="6"/>
      <c r="N845" s="6"/>
      <c r="O845" s="6"/>
      <c r="P845" s="6"/>
      <c r="Q845" s="6">
        <f>IFERROR(INDEX('Eötvös u E0034 ktgo ISTA'!$E$3:$H$129,MATCH('költségosztó értékek'!$H845,'Eötvös u E0034 ktgo ISTA'!$E$3:$E$129,0),4),"")</f>
        <v>536</v>
      </c>
      <c r="R845" s="6"/>
      <c r="S845" s="6"/>
      <c r="T845" s="6"/>
    </row>
    <row r="846" spans="1:20" ht="15" x14ac:dyDescent="0.25">
      <c r="A846" s="1" t="s">
        <v>74</v>
      </c>
      <c r="B846" s="1" t="s">
        <v>75</v>
      </c>
      <c r="C846" s="1" t="str">
        <f t="shared" si="46"/>
        <v>F0026-U0026</v>
      </c>
      <c r="D846" s="1" t="s">
        <v>1107</v>
      </c>
      <c r="E846" s="1" t="s">
        <v>1122</v>
      </c>
      <c r="F846" s="21" t="s">
        <v>1238</v>
      </c>
      <c r="G846" s="11" t="str">
        <f t="shared" si="57"/>
        <v>F0026-U0026-költségmegosztó 3</v>
      </c>
      <c r="H846" s="11" t="str">
        <f>IFERROR(INDEX('Eötvös u E0034 ktgo ISTA'!$A$3:$Q$129,MATCH('költségosztó értékek'!G846,'Eötvös u E0034 ktgo ISTA'!$O$3:$O$129,0),5),"")</f>
        <v>141060291</v>
      </c>
      <c r="I846" s="6"/>
      <c r="J846" s="6"/>
      <c r="K846" s="6"/>
      <c r="L846" s="6"/>
      <c r="M846" s="6"/>
      <c r="N846" s="6"/>
      <c r="O846" s="6"/>
      <c r="P846" s="6"/>
      <c r="Q846" s="6">
        <f>IFERROR(INDEX('Eötvös u E0034 ktgo ISTA'!$E$3:$H$129,MATCH('költségosztó értékek'!$H846,'Eötvös u E0034 ktgo ISTA'!$E$3:$E$129,0),4),"")</f>
        <v>253</v>
      </c>
      <c r="R846" s="6"/>
      <c r="S846" s="6"/>
      <c r="T846" s="6"/>
    </row>
    <row r="847" spans="1:20" ht="15" x14ac:dyDescent="0.25">
      <c r="A847" s="1" t="s">
        <v>74</v>
      </c>
      <c r="B847" s="1" t="s">
        <v>75</v>
      </c>
      <c r="C847" s="1" t="str">
        <f t="shared" si="46"/>
        <v>F0026-U0026</v>
      </c>
      <c r="D847" s="1" t="s">
        <v>1107</v>
      </c>
      <c r="E847" s="1" t="s">
        <v>1122</v>
      </c>
      <c r="F847" s="21" t="s">
        <v>1239</v>
      </c>
      <c r="G847" s="11" t="str">
        <f t="shared" si="57"/>
        <v>F0026-U0026-költségmegosztó 4</v>
      </c>
      <c r="H847" s="11" t="str">
        <f>IFERROR(INDEX('Eötvös u E0034 ktgo ISTA'!$A$3:$Q$129,MATCH('költségosztó értékek'!G847,'Eötvös u E0034 ktgo ISTA'!$O$3:$O$129,0),5),"")</f>
        <v/>
      </c>
      <c r="I847" s="6"/>
      <c r="J847" s="6"/>
      <c r="K847" s="6"/>
      <c r="L847" s="6"/>
      <c r="M847" s="6"/>
      <c r="N847" s="6"/>
      <c r="O847" s="6"/>
      <c r="P847" s="6"/>
      <c r="Q847" s="6" t="str">
        <f>IFERROR(INDEX('Eötvös u E0034 ktgo ISTA'!$E$3:$H$129,MATCH('költségosztó értékek'!$H847,'Eötvös u E0034 ktgo ISTA'!$E$3:$E$129,0),4),"")</f>
        <v/>
      </c>
      <c r="R847" s="6"/>
      <c r="S847" s="6"/>
      <c r="T847" s="6"/>
    </row>
    <row r="848" spans="1:20" ht="15" x14ac:dyDescent="0.25">
      <c r="A848" s="1" t="s">
        <v>74</v>
      </c>
      <c r="B848" s="1" t="s">
        <v>75</v>
      </c>
      <c r="C848" s="1" t="str">
        <f t="shared" si="46"/>
        <v>F0026-U0026</v>
      </c>
      <c r="D848" s="1" t="s">
        <v>1107</v>
      </c>
      <c r="E848" s="1" t="s">
        <v>1122</v>
      </c>
      <c r="F848" s="21" t="s">
        <v>1240</v>
      </c>
      <c r="G848" s="11" t="str">
        <f t="shared" si="57"/>
        <v>F0026-U0026-költségmegosztó 5</v>
      </c>
      <c r="H848" s="11" t="str">
        <f>IFERROR(INDEX('Eötvös u E0034 ktgo ISTA'!$A$3:$Q$129,MATCH('költségosztó értékek'!G848,'Eötvös u E0034 ktgo ISTA'!$O$3:$O$129,0),5),"")</f>
        <v/>
      </c>
      <c r="I848" s="6"/>
      <c r="J848" s="6"/>
      <c r="K848" s="6"/>
      <c r="L848" s="6"/>
      <c r="M848" s="6"/>
      <c r="N848" s="6"/>
      <c r="O848" s="6"/>
      <c r="P848" s="6"/>
      <c r="Q848" s="6" t="str">
        <f>IFERROR(INDEX('Eötvös u E0034 ktgo ISTA'!$E$3:$H$129,MATCH('költségosztó értékek'!$H848,'Eötvös u E0034 ktgo ISTA'!$E$3:$E$129,0),4),"")</f>
        <v/>
      </c>
      <c r="R848" s="6"/>
      <c r="S848" s="6"/>
      <c r="T848" s="6"/>
    </row>
    <row r="849" spans="1:20" ht="15" x14ac:dyDescent="0.25">
      <c r="A849" s="1" t="s">
        <v>74</v>
      </c>
      <c r="B849" s="1" t="s">
        <v>75</v>
      </c>
      <c r="C849" s="1" t="str">
        <f t="shared" ref="C849:C850" si="59">CONCATENATE(A849,"-",B849)</f>
        <v>F0026-U0026</v>
      </c>
      <c r="D849" s="1" t="s">
        <v>1107</v>
      </c>
      <c r="E849" s="1" t="s">
        <v>1122</v>
      </c>
      <c r="F849" s="61" t="s">
        <v>1450</v>
      </c>
      <c r="G849" s="11" t="str">
        <f t="shared" si="57"/>
        <v>F0026-U0026-költségmegosztó 6</v>
      </c>
      <c r="H849" s="11" t="str">
        <f>IFERROR(INDEX('Eötvös u E0034 ktgo ISTA'!$A$3:$Q$129,MATCH('költségosztó értékek'!G849,'Eötvös u E0034 ktgo ISTA'!$O$3:$O$129,0),5),"")</f>
        <v/>
      </c>
      <c r="I849" s="6"/>
      <c r="J849" s="6"/>
      <c r="K849" s="6"/>
      <c r="L849" s="6"/>
      <c r="M849" s="6"/>
      <c r="N849" s="6"/>
      <c r="O849" s="6"/>
      <c r="P849" s="6"/>
      <c r="Q849" s="6" t="str">
        <f>IFERROR(INDEX('Eötvös u E0034 ktgo ISTA'!$E$3:$H$129,MATCH('költségosztó értékek'!$H849,'Eötvös u E0034 ktgo ISTA'!$E$3:$E$129,0),4),"")</f>
        <v/>
      </c>
      <c r="R849" s="6"/>
      <c r="S849" s="6"/>
      <c r="T849" s="6"/>
    </row>
    <row r="850" spans="1:20" ht="15" x14ac:dyDescent="0.25">
      <c r="A850" s="1" t="s">
        <v>74</v>
      </c>
      <c r="B850" s="1" t="s">
        <v>75</v>
      </c>
      <c r="C850" s="1" t="str">
        <f t="shared" si="59"/>
        <v>F0026-U0026</v>
      </c>
      <c r="D850" s="1" t="s">
        <v>1107</v>
      </c>
      <c r="E850" s="1" t="s">
        <v>1122</v>
      </c>
      <c r="F850" s="61" t="s">
        <v>1451</v>
      </c>
      <c r="G850" s="11" t="str">
        <f t="shared" si="57"/>
        <v>F0026-U0026-költségmegosztó 7</v>
      </c>
      <c r="H850" s="11" t="str">
        <f>IFERROR(INDEX('Eötvös u E0034 ktgo ISTA'!$A$3:$Q$129,MATCH('költségosztó értékek'!G850,'Eötvös u E0034 ktgo ISTA'!$O$3:$O$129,0),5),"")</f>
        <v/>
      </c>
      <c r="I850" s="6"/>
      <c r="J850" s="6"/>
      <c r="K850" s="6"/>
      <c r="L850" s="6"/>
      <c r="M850" s="6"/>
      <c r="N850" s="6"/>
      <c r="O850" s="6"/>
      <c r="P850" s="6"/>
      <c r="Q850" s="6" t="str">
        <f>IFERROR(INDEX('Eötvös u E0034 ktgo ISTA'!$E$3:$H$129,MATCH('költségosztó értékek'!$H850,'Eötvös u E0034 ktgo ISTA'!$E$3:$E$129,0),4),"")</f>
        <v/>
      </c>
      <c r="R850" s="6"/>
      <c r="S850" s="6"/>
      <c r="T850" s="6"/>
    </row>
    <row r="851" spans="1:20" ht="15" x14ac:dyDescent="0.25">
      <c r="A851" s="1" t="s">
        <v>77</v>
      </c>
      <c r="B851" s="1" t="s">
        <v>78</v>
      </c>
      <c r="C851" s="1" t="str">
        <f t="shared" si="46"/>
        <v>F0028-U0737</v>
      </c>
      <c r="D851" s="1" t="s">
        <v>1107</v>
      </c>
      <c r="E851" s="1" t="s">
        <v>1122</v>
      </c>
      <c r="F851" s="21" t="s">
        <v>1236</v>
      </c>
      <c r="G851" s="11" t="str">
        <f t="shared" si="57"/>
        <v>F0028-U0737-költségmegosztó 1</v>
      </c>
      <c r="H851" s="11" t="str">
        <f>IFERROR(INDEX('Eötvös u E0034 ktgo ISTA'!$A$3:$Q$129,MATCH('költségosztó értékek'!G851,'Eötvös u E0034 ktgo ISTA'!$O$3:$O$129,0),5),"")</f>
        <v>012598496</v>
      </c>
      <c r="I851" s="6"/>
      <c r="J851" s="6"/>
      <c r="K851" s="6"/>
      <c r="L851" s="6"/>
      <c r="M851" s="6"/>
      <c r="N851" s="6"/>
      <c r="O851" s="6"/>
      <c r="P851" s="6"/>
      <c r="Q851" s="6">
        <f>IFERROR(INDEX('Eötvös u E0034 ktgo ISTA'!$E$3:$H$129,MATCH('költségosztó értékek'!$H851,'Eötvös u E0034 ktgo ISTA'!$E$3:$E$129,0),4),"")</f>
        <v>0</v>
      </c>
      <c r="R851" s="6"/>
      <c r="S851" s="6"/>
      <c r="T851" s="6"/>
    </row>
    <row r="852" spans="1:20" ht="15" x14ac:dyDescent="0.25">
      <c r="A852" s="1" t="s">
        <v>77</v>
      </c>
      <c r="B852" s="1" t="s">
        <v>78</v>
      </c>
      <c r="C852" s="1" t="str">
        <f t="shared" si="46"/>
        <v>F0028-U0737</v>
      </c>
      <c r="D852" s="1" t="s">
        <v>1107</v>
      </c>
      <c r="E852" s="1" t="s">
        <v>1122</v>
      </c>
      <c r="F852" s="21" t="s">
        <v>1237</v>
      </c>
      <c r="G852" s="11" t="str">
        <f t="shared" si="57"/>
        <v>F0028-U0737-költségmegosztó 2</v>
      </c>
      <c r="H852" s="11" t="str">
        <f>IFERROR(INDEX('Eötvös u E0034 ktgo ISTA'!$A$3:$Q$129,MATCH('költségosztó értékek'!G852,'Eötvös u E0034 ktgo ISTA'!$O$3:$O$129,0),5),"")</f>
        <v/>
      </c>
      <c r="I852" s="6"/>
      <c r="J852" s="6"/>
      <c r="K852" s="6"/>
      <c r="L852" s="6"/>
      <c r="M852" s="6"/>
      <c r="N852" s="6"/>
      <c r="O852" s="6"/>
      <c r="P852" s="6"/>
      <c r="Q852" s="6" t="str">
        <f>IFERROR(INDEX('Eötvös u E0034 ktgo ISTA'!$E$3:$H$129,MATCH('költségosztó értékek'!$H852,'Eötvös u E0034 ktgo ISTA'!$E$3:$E$129,0),4),"")</f>
        <v/>
      </c>
      <c r="R852" s="6"/>
      <c r="S852" s="6"/>
      <c r="T852" s="6"/>
    </row>
    <row r="853" spans="1:20" ht="15" x14ac:dyDescent="0.25">
      <c r="A853" s="1" t="s">
        <v>77</v>
      </c>
      <c r="B853" s="1" t="s">
        <v>78</v>
      </c>
      <c r="C853" s="1" t="str">
        <f t="shared" si="46"/>
        <v>F0028-U0737</v>
      </c>
      <c r="D853" s="1" t="s">
        <v>1107</v>
      </c>
      <c r="E853" s="1" t="s">
        <v>1122</v>
      </c>
      <c r="F853" s="21" t="s">
        <v>1238</v>
      </c>
      <c r="G853" s="11" t="str">
        <f t="shared" si="57"/>
        <v>F0028-U0737-költségmegosztó 3</v>
      </c>
      <c r="H853" s="11" t="str">
        <f>IFERROR(INDEX('Eötvös u E0034 ktgo ISTA'!$A$3:$Q$129,MATCH('költségosztó értékek'!G853,'Eötvös u E0034 ktgo ISTA'!$O$3:$O$129,0),5),"")</f>
        <v/>
      </c>
      <c r="I853" s="6"/>
      <c r="J853" s="6"/>
      <c r="K853" s="6"/>
      <c r="L853" s="6"/>
      <c r="M853" s="6"/>
      <c r="N853" s="6"/>
      <c r="O853" s="6"/>
      <c r="P853" s="6"/>
      <c r="Q853" s="6" t="str">
        <f>IFERROR(INDEX('Eötvös u E0034 ktgo ISTA'!$E$3:$H$129,MATCH('költségosztó értékek'!$H853,'Eötvös u E0034 ktgo ISTA'!$E$3:$E$129,0),4),"")</f>
        <v/>
      </c>
      <c r="R853" s="6"/>
      <c r="S853" s="6"/>
      <c r="T853" s="6"/>
    </row>
    <row r="854" spans="1:20" ht="15" x14ac:dyDescent="0.25">
      <c r="A854" s="1" t="s">
        <v>77</v>
      </c>
      <c r="B854" s="1" t="s">
        <v>78</v>
      </c>
      <c r="C854" s="1" t="str">
        <f t="shared" si="46"/>
        <v>F0028-U0737</v>
      </c>
      <c r="D854" s="1" t="s">
        <v>1107</v>
      </c>
      <c r="E854" s="1" t="s">
        <v>1122</v>
      </c>
      <c r="F854" s="21" t="s">
        <v>1239</v>
      </c>
      <c r="G854" s="11" t="str">
        <f t="shared" si="57"/>
        <v>F0028-U0737-költségmegosztó 4</v>
      </c>
      <c r="H854" s="11" t="str">
        <f>IFERROR(INDEX('Eötvös u E0034 ktgo ISTA'!$A$3:$Q$129,MATCH('költségosztó értékek'!G854,'Eötvös u E0034 ktgo ISTA'!$O$3:$O$129,0),5),"")</f>
        <v/>
      </c>
      <c r="I854" s="6"/>
      <c r="J854" s="6"/>
      <c r="K854" s="6"/>
      <c r="L854" s="6"/>
      <c r="M854" s="6"/>
      <c r="N854" s="6"/>
      <c r="O854" s="6"/>
      <c r="P854" s="6"/>
      <c r="Q854" s="6" t="str">
        <f>IFERROR(INDEX('Eötvös u E0034 ktgo ISTA'!$E$3:$H$129,MATCH('költségosztó értékek'!$H854,'Eötvös u E0034 ktgo ISTA'!$E$3:$E$129,0),4),"")</f>
        <v/>
      </c>
      <c r="R854" s="6"/>
      <c r="S854" s="6"/>
      <c r="T854" s="6"/>
    </row>
    <row r="855" spans="1:20" ht="15" x14ac:dyDescent="0.25">
      <c r="A855" s="1" t="s">
        <v>77</v>
      </c>
      <c r="B855" s="1" t="s">
        <v>78</v>
      </c>
      <c r="C855" s="1" t="str">
        <f t="shared" si="46"/>
        <v>F0028-U0737</v>
      </c>
      <c r="D855" s="1" t="s">
        <v>1107</v>
      </c>
      <c r="E855" s="1" t="s">
        <v>1122</v>
      </c>
      <c r="F855" s="21" t="s">
        <v>1240</v>
      </c>
      <c r="G855" s="11" t="str">
        <f t="shared" si="57"/>
        <v>F0028-U0737-költségmegosztó 5</v>
      </c>
      <c r="H855" s="11" t="str">
        <f>IFERROR(INDEX('Eötvös u E0034 ktgo ISTA'!$A$3:$Q$129,MATCH('költségosztó értékek'!G855,'Eötvös u E0034 ktgo ISTA'!$O$3:$O$129,0),5),"")</f>
        <v/>
      </c>
      <c r="I855" s="6"/>
      <c r="J855" s="6"/>
      <c r="K855" s="6"/>
      <c r="L855" s="6"/>
      <c r="M855" s="6"/>
      <c r="N855" s="6"/>
      <c r="O855" s="6"/>
      <c r="P855" s="6"/>
      <c r="Q855" s="6" t="str">
        <f>IFERROR(INDEX('Eötvös u E0034 ktgo ISTA'!$E$3:$H$129,MATCH('költségosztó értékek'!$H855,'Eötvös u E0034 ktgo ISTA'!$E$3:$E$129,0),4),"")</f>
        <v/>
      </c>
      <c r="R855" s="6"/>
      <c r="S855" s="6"/>
      <c r="T855" s="6"/>
    </row>
    <row r="856" spans="1:20" ht="15" x14ac:dyDescent="0.25">
      <c r="A856" s="1" t="s">
        <v>77</v>
      </c>
      <c r="B856" s="1" t="s">
        <v>78</v>
      </c>
      <c r="C856" s="1" t="str">
        <f t="shared" ref="C856:C857" si="60">CONCATENATE(A856,"-",B856)</f>
        <v>F0028-U0737</v>
      </c>
      <c r="D856" s="1" t="s">
        <v>1107</v>
      </c>
      <c r="E856" s="1" t="s">
        <v>1122</v>
      </c>
      <c r="F856" s="61" t="s">
        <v>1450</v>
      </c>
      <c r="G856" s="11" t="str">
        <f t="shared" si="57"/>
        <v>F0028-U0737-költségmegosztó 6</v>
      </c>
      <c r="H856" s="11" t="str">
        <f>IFERROR(INDEX('Eötvös u E0034 ktgo ISTA'!$A$3:$Q$129,MATCH('költségosztó értékek'!G856,'Eötvös u E0034 ktgo ISTA'!$O$3:$O$129,0),5),"")</f>
        <v/>
      </c>
      <c r="I856" s="6"/>
      <c r="J856" s="6"/>
      <c r="K856" s="6"/>
      <c r="L856" s="6"/>
      <c r="M856" s="6"/>
      <c r="N856" s="6"/>
      <c r="O856" s="6"/>
      <c r="P856" s="6"/>
      <c r="Q856" s="6" t="str">
        <f>IFERROR(INDEX('Eötvös u E0034 ktgo ISTA'!$E$3:$H$129,MATCH('költségosztó értékek'!$H856,'Eötvös u E0034 ktgo ISTA'!$E$3:$E$129,0),4),"")</f>
        <v/>
      </c>
      <c r="R856" s="6"/>
      <c r="S856" s="6"/>
      <c r="T856" s="6"/>
    </row>
    <row r="857" spans="1:20" ht="15" x14ac:dyDescent="0.25">
      <c r="A857" s="1" t="s">
        <v>77</v>
      </c>
      <c r="B857" s="1" t="s">
        <v>78</v>
      </c>
      <c r="C857" s="1" t="str">
        <f t="shared" si="60"/>
        <v>F0028-U0737</v>
      </c>
      <c r="D857" s="1" t="s">
        <v>1107</v>
      </c>
      <c r="E857" s="1" t="s">
        <v>1122</v>
      </c>
      <c r="F857" s="61" t="s">
        <v>1451</v>
      </c>
      <c r="G857" s="11" t="str">
        <f t="shared" si="57"/>
        <v>F0028-U0737-költségmegosztó 7</v>
      </c>
      <c r="H857" s="11" t="str">
        <f>IFERROR(INDEX('Eötvös u E0034 ktgo ISTA'!$A$3:$Q$129,MATCH('költségosztó értékek'!G857,'Eötvös u E0034 ktgo ISTA'!$O$3:$O$129,0),5),"")</f>
        <v/>
      </c>
      <c r="I857" s="6"/>
      <c r="J857" s="6"/>
      <c r="K857" s="6"/>
      <c r="L857" s="6"/>
      <c r="M857" s="6"/>
      <c r="N857" s="6"/>
      <c r="O857" s="6"/>
      <c r="P857" s="6"/>
      <c r="Q857" s="6" t="str">
        <f>IFERROR(INDEX('Eötvös u E0034 ktgo ISTA'!$E$3:$H$129,MATCH('költségosztó értékek'!$H857,'Eötvös u E0034 ktgo ISTA'!$E$3:$E$129,0),4),"")</f>
        <v/>
      </c>
      <c r="R857" s="6"/>
      <c r="S857" s="6"/>
      <c r="T857" s="6"/>
    </row>
    <row r="858" spans="1:20" ht="15" x14ac:dyDescent="0.25">
      <c r="A858" s="1" t="s">
        <v>79</v>
      </c>
      <c r="B858" s="1" t="s">
        <v>80</v>
      </c>
      <c r="C858" s="1" t="str">
        <f t="shared" si="46"/>
        <v>F0029-U1063</v>
      </c>
      <c r="D858" s="1" t="s">
        <v>1107</v>
      </c>
      <c r="E858" s="1" t="s">
        <v>1122</v>
      </c>
      <c r="F858" s="21" t="s">
        <v>1236</v>
      </c>
      <c r="G858" s="11" t="str">
        <f t="shared" si="57"/>
        <v>F0029-U1063-költségmegosztó 1</v>
      </c>
      <c r="H858" s="11" t="str">
        <f>IFERROR(INDEX('Eötvös u E0034 ktgo ISTA'!$A$3:$Q$129,MATCH('költségosztó értékek'!G858,'Eötvös u E0034 ktgo ISTA'!$O$3:$O$129,0),5),"")</f>
        <v>012598502</v>
      </c>
      <c r="I858" s="6"/>
      <c r="J858" s="6"/>
      <c r="K858" s="6"/>
      <c r="L858" s="6"/>
      <c r="M858" s="6"/>
      <c r="N858" s="6"/>
      <c r="O858" s="6"/>
      <c r="P858" s="6"/>
      <c r="Q858" s="6">
        <f>IFERROR(INDEX('Eötvös u E0034 ktgo ISTA'!$E$3:$H$129,MATCH('költségosztó értékek'!$H858,'Eötvös u E0034 ktgo ISTA'!$E$3:$E$129,0),4),"")</f>
        <v>516</v>
      </c>
      <c r="R858" s="6"/>
      <c r="S858" s="6"/>
      <c r="T858" s="6"/>
    </row>
    <row r="859" spans="1:20" ht="15" x14ac:dyDescent="0.25">
      <c r="A859" s="1" t="s">
        <v>79</v>
      </c>
      <c r="B859" s="1" t="s">
        <v>80</v>
      </c>
      <c r="C859" s="1" t="str">
        <f t="shared" si="46"/>
        <v>F0029-U1063</v>
      </c>
      <c r="D859" s="1" t="s">
        <v>1107</v>
      </c>
      <c r="E859" s="1" t="s">
        <v>1122</v>
      </c>
      <c r="F859" s="21" t="s">
        <v>1237</v>
      </c>
      <c r="G859" s="11" t="str">
        <f t="shared" si="57"/>
        <v>F0029-U1063-költségmegosztó 2</v>
      </c>
      <c r="H859" s="11" t="str">
        <f>IFERROR(INDEX('Eötvös u E0034 ktgo ISTA'!$A$3:$Q$129,MATCH('költségosztó értékek'!G859,'Eötvös u E0034 ktgo ISTA'!$O$3:$O$129,0),5),"")</f>
        <v>010587744</v>
      </c>
      <c r="I859" s="6"/>
      <c r="J859" s="6"/>
      <c r="K859" s="6"/>
      <c r="L859" s="6"/>
      <c r="M859" s="6"/>
      <c r="N859" s="6"/>
      <c r="O859" s="6"/>
      <c r="P859" s="6"/>
      <c r="Q859" s="6">
        <f>IFERROR(INDEX('Eötvös u E0034 ktgo ISTA'!$E$3:$H$129,MATCH('költségosztó értékek'!$H859,'Eötvös u E0034 ktgo ISTA'!$E$3:$E$129,0),4),"")</f>
        <v>339</v>
      </c>
      <c r="R859" s="6"/>
      <c r="S859" s="6"/>
      <c r="T859" s="6"/>
    </row>
    <row r="860" spans="1:20" ht="15" x14ac:dyDescent="0.25">
      <c r="A860" s="1" t="s">
        <v>79</v>
      </c>
      <c r="B860" s="1" t="s">
        <v>80</v>
      </c>
      <c r="C860" s="1" t="str">
        <f t="shared" si="46"/>
        <v>F0029-U1063</v>
      </c>
      <c r="D860" s="1" t="s">
        <v>1107</v>
      </c>
      <c r="E860" s="1" t="s">
        <v>1122</v>
      </c>
      <c r="F860" s="21" t="s">
        <v>1238</v>
      </c>
      <c r="G860" s="11" t="str">
        <f t="shared" si="57"/>
        <v>F0029-U1063-költségmegosztó 3</v>
      </c>
      <c r="H860" s="11" t="str">
        <f>IFERROR(INDEX('Eötvös u E0034 ktgo ISTA'!$A$3:$Q$129,MATCH('költségosztó értékek'!G860,'Eötvös u E0034 ktgo ISTA'!$O$3:$O$129,0),5),"")</f>
        <v>010587768</v>
      </c>
      <c r="I860" s="6"/>
      <c r="J860" s="6"/>
      <c r="K860" s="6"/>
      <c r="L860" s="6"/>
      <c r="M860" s="6"/>
      <c r="N860" s="6"/>
      <c r="O860" s="6"/>
      <c r="P860" s="6"/>
      <c r="Q860" s="6">
        <f>IFERROR(INDEX('Eötvös u E0034 ktgo ISTA'!$E$3:$H$129,MATCH('költségosztó értékek'!$H860,'Eötvös u E0034 ktgo ISTA'!$E$3:$E$129,0),4),"")</f>
        <v>450</v>
      </c>
      <c r="R860" s="6"/>
      <c r="S860" s="6"/>
      <c r="T860" s="6"/>
    </row>
    <row r="861" spans="1:20" ht="15" x14ac:dyDescent="0.25">
      <c r="A861" s="1" t="s">
        <v>79</v>
      </c>
      <c r="B861" s="1" t="s">
        <v>80</v>
      </c>
      <c r="C861" s="1" t="str">
        <f t="shared" si="46"/>
        <v>F0029-U1063</v>
      </c>
      <c r="D861" s="1" t="s">
        <v>1107</v>
      </c>
      <c r="E861" s="1" t="s">
        <v>1122</v>
      </c>
      <c r="F861" s="21" t="s">
        <v>1239</v>
      </c>
      <c r="G861" s="11" t="str">
        <f t="shared" si="57"/>
        <v>F0029-U1063-költségmegosztó 4</v>
      </c>
      <c r="H861" s="11" t="str">
        <f>IFERROR(INDEX('Eötvös u E0034 ktgo ISTA'!$A$3:$Q$129,MATCH('költségosztó értékek'!G861,'Eötvös u E0034 ktgo ISTA'!$O$3:$O$129,0),5),"")</f>
        <v/>
      </c>
      <c r="I861" s="6"/>
      <c r="J861" s="6"/>
      <c r="K861" s="6"/>
      <c r="L861" s="6"/>
      <c r="M861" s="6"/>
      <c r="N861" s="6"/>
      <c r="O861" s="6"/>
      <c r="P861" s="6"/>
      <c r="Q861" s="6" t="str">
        <f>IFERROR(INDEX('Eötvös u E0034 ktgo ISTA'!$E$3:$H$129,MATCH('költségosztó értékek'!$H861,'Eötvös u E0034 ktgo ISTA'!$E$3:$E$129,0),4),"")</f>
        <v/>
      </c>
      <c r="R861" s="6"/>
      <c r="S861" s="6"/>
      <c r="T861" s="6"/>
    </row>
    <row r="862" spans="1:20" ht="15" x14ac:dyDescent="0.25">
      <c r="A862" s="1" t="s">
        <v>79</v>
      </c>
      <c r="B862" s="1" t="s">
        <v>80</v>
      </c>
      <c r="C862" s="1" t="str">
        <f t="shared" si="46"/>
        <v>F0029-U1063</v>
      </c>
      <c r="D862" s="1" t="s">
        <v>1107</v>
      </c>
      <c r="E862" s="1" t="s">
        <v>1122</v>
      </c>
      <c r="F862" s="21" t="s">
        <v>1240</v>
      </c>
      <c r="G862" s="11" t="str">
        <f t="shared" si="57"/>
        <v>F0029-U1063-költségmegosztó 5</v>
      </c>
      <c r="H862" s="11" t="str">
        <f>IFERROR(INDEX('Eötvös u E0034 ktgo ISTA'!$A$3:$Q$129,MATCH('költségosztó értékek'!G862,'Eötvös u E0034 ktgo ISTA'!$O$3:$O$129,0),5),"")</f>
        <v/>
      </c>
      <c r="I862" s="6"/>
      <c r="J862" s="6"/>
      <c r="K862" s="6"/>
      <c r="L862" s="6"/>
      <c r="M862" s="6"/>
      <c r="N862" s="6"/>
      <c r="O862" s="6"/>
      <c r="P862" s="6"/>
      <c r="Q862" s="6" t="str">
        <f>IFERROR(INDEX('Eötvös u E0034 ktgo ISTA'!$E$3:$H$129,MATCH('költségosztó értékek'!$H862,'Eötvös u E0034 ktgo ISTA'!$E$3:$E$129,0),4),"")</f>
        <v/>
      </c>
      <c r="R862" s="6"/>
      <c r="S862" s="6"/>
      <c r="T862" s="6"/>
    </row>
    <row r="863" spans="1:20" ht="15" x14ac:dyDescent="0.25">
      <c r="A863" s="1" t="s">
        <v>79</v>
      </c>
      <c r="B863" s="1" t="s">
        <v>80</v>
      </c>
      <c r="C863" s="1" t="str">
        <f t="shared" ref="C863:C864" si="61">CONCATENATE(A863,"-",B863)</f>
        <v>F0029-U1063</v>
      </c>
      <c r="D863" s="1" t="s">
        <v>1107</v>
      </c>
      <c r="E863" s="1" t="s">
        <v>1122</v>
      </c>
      <c r="F863" s="61" t="s">
        <v>1450</v>
      </c>
      <c r="G863" s="11" t="str">
        <f t="shared" si="57"/>
        <v>F0029-U1063-költségmegosztó 6</v>
      </c>
      <c r="H863" s="11" t="str">
        <f>IFERROR(INDEX('Eötvös u E0034 ktgo ISTA'!$A$3:$Q$129,MATCH('költségosztó értékek'!G863,'Eötvös u E0034 ktgo ISTA'!$O$3:$O$129,0),5),"")</f>
        <v/>
      </c>
      <c r="I863" s="6"/>
      <c r="J863" s="6"/>
      <c r="K863" s="6"/>
      <c r="L863" s="6"/>
      <c r="M863" s="6"/>
      <c r="N863" s="6"/>
      <c r="O863" s="6"/>
      <c r="P863" s="6"/>
      <c r="Q863" s="6" t="str">
        <f>IFERROR(INDEX('Eötvös u E0034 ktgo ISTA'!$E$3:$H$129,MATCH('költségosztó értékek'!$H863,'Eötvös u E0034 ktgo ISTA'!$E$3:$E$129,0),4),"")</f>
        <v/>
      </c>
      <c r="R863" s="6"/>
      <c r="S863" s="6"/>
      <c r="T863" s="6"/>
    </row>
    <row r="864" spans="1:20" ht="15" x14ac:dyDescent="0.25">
      <c r="A864" s="1" t="s">
        <v>79</v>
      </c>
      <c r="B864" s="1" t="s">
        <v>80</v>
      </c>
      <c r="C864" s="1" t="str">
        <f t="shared" si="61"/>
        <v>F0029-U1063</v>
      </c>
      <c r="D864" s="1" t="s">
        <v>1107</v>
      </c>
      <c r="E864" s="1" t="s">
        <v>1122</v>
      </c>
      <c r="F864" s="61" t="s">
        <v>1451</v>
      </c>
      <c r="G864" s="11" t="str">
        <f t="shared" si="57"/>
        <v>F0029-U1063-költségmegosztó 7</v>
      </c>
      <c r="H864" s="11" t="str">
        <f>IFERROR(INDEX('Eötvös u E0034 ktgo ISTA'!$A$3:$Q$129,MATCH('költségosztó értékek'!G864,'Eötvös u E0034 ktgo ISTA'!$O$3:$O$129,0),5),"")</f>
        <v/>
      </c>
      <c r="I864" s="6"/>
      <c r="J864" s="6"/>
      <c r="K864" s="6"/>
      <c r="L864" s="6"/>
      <c r="M864" s="6"/>
      <c r="N864" s="6"/>
      <c r="O864" s="6"/>
      <c r="P864" s="6"/>
      <c r="Q864" s="6" t="str">
        <f>IFERROR(INDEX('Eötvös u E0034 ktgo ISTA'!$E$3:$H$129,MATCH('költségosztó értékek'!$H864,'Eötvös u E0034 ktgo ISTA'!$E$3:$E$129,0),4),"")</f>
        <v/>
      </c>
      <c r="R864" s="6"/>
      <c r="S864" s="6"/>
      <c r="T864" s="6"/>
    </row>
    <row r="865" spans="1:20" ht="15" x14ac:dyDescent="0.25">
      <c r="A865" s="1" t="s">
        <v>81</v>
      </c>
      <c r="B865" s="1" t="s">
        <v>82</v>
      </c>
      <c r="C865" s="1" t="str">
        <f t="shared" si="46"/>
        <v>F0031-U0031</v>
      </c>
      <c r="D865" s="1" t="s">
        <v>1107</v>
      </c>
      <c r="E865" s="1" t="s">
        <v>1122</v>
      </c>
      <c r="F865" s="21" t="s">
        <v>1236</v>
      </c>
      <c r="G865" s="11" t="str">
        <f t="shared" si="57"/>
        <v>F0031-U0031-költségmegosztó 1</v>
      </c>
      <c r="H865" s="11" t="str">
        <f>IFERROR(INDEX('Eötvös u E0034 ktgo ISTA'!$A$3:$Q$129,MATCH('költségosztó értékek'!G865,'Eötvös u E0034 ktgo ISTA'!$O$3:$O$129,0),5),"")</f>
        <v>010587799</v>
      </c>
      <c r="I865" s="6"/>
      <c r="J865" s="6"/>
      <c r="K865" s="6"/>
      <c r="L865" s="6"/>
      <c r="M865" s="6"/>
      <c r="N865" s="6"/>
      <c r="O865" s="6"/>
      <c r="P865" s="6"/>
      <c r="Q865" s="6">
        <f>IFERROR(INDEX('Eötvös u E0034 ktgo ISTA'!$E$3:$H$129,MATCH('költségosztó értékek'!$H865,'Eötvös u E0034 ktgo ISTA'!$E$3:$E$129,0),4),"")</f>
        <v>283</v>
      </c>
      <c r="R865" s="6"/>
      <c r="S865" s="6"/>
      <c r="T865" s="6"/>
    </row>
    <row r="866" spans="1:20" ht="15" x14ac:dyDescent="0.25">
      <c r="A866" s="1" t="s">
        <v>81</v>
      </c>
      <c r="B866" s="1" t="s">
        <v>82</v>
      </c>
      <c r="C866" s="1" t="str">
        <f t="shared" si="46"/>
        <v>F0031-U0031</v>
      </c>
      <c r="D866" s="1" t="s">
        <v>1107</v>
      </c>
      <c r="E866" s="1" t="s">
        <v>1122</v>
      </c>
      <c r="F866" s="21" t="s">
        <v>1237</v>
      </c>
      <c r="G866" s="11" t="str">
        <f t="shared" si="57"/>
        <v>F0031-U0031-költségmegosztó 2</v>
      </c>
      <c r="H866" s="11" t="str">
        <f>IFERROR(INDEX('Eötvös u E0034 ktgo ISTA'!$A$3:$Q$129,MATCH('költségosztó értékek'!G866,'Eötvös u E0034 ktgo ISTA'!$O$3:$O$129,0),5),"")</f>
        <v>010587782</v>
      </c>
      <c r="I866" s="6"/>
      <c r="J866" s="6"/>
      <c r="K866" s="6"/>
      <c r="L866" s="6"/>
      <c r="M866" s="6"/>
      <c r="N866" s="6"/>
      <c r="O866" s="6"/>
      <c r="P866" s="6"/>
      <c r="Q866" s="6">
        <f>IFERROR(INDEX('Eötvös u E0034 ktgo ISTA'!$E$3:$H$129,MATCH('költségosztó értékek'!$H866,'Eötvös u E0034 ktgo ISTA'!$E$3:$E$129,0),4),"")</f>
        <v>122</v>
      </c>
      <c r="R866" s="6"/>
      <c r="S866" s="6"/>
      <c r="T866" s="6"/>
    </row>
    <row r="867" spans="1:20" ht="15" x14ac:dyDescent="0.25">
      <c r="A867" s="1" t="s">
        <v>81</v>
      </c>
      <c r="B867" s="1" t="s">
        <v>82</v>
      </c>
      <c r="C867" s="1" t="str">
        <f t="shared" ref="C867:C942" si="62">CONCATENATE(A867,"-",B867)</f>
        <v>F0031-U0031</v>
      </c>
      <c r="D867" s="1" t="s">
        <v>1107</v>
      </c>
      <c r="E867" s="1" t="s">
        <v>1122</v>
      </c>
      <c r="F867" s="21" t="s">
        <v>1238</v>
      </c>
      <c r="G867" s="11" t="str">
        <f t="shared" si="57"/>
        <v>F0031-U0031-költségmegosztó 3</v>
      </c>
      <c r="H867" s="11" t="str">
        <f>IFERROR(INDEX('Eötvös u E0034 ktgo ISTA'!$A$3:$Q$129,MATCH('költségosztó értékek'!G867,'Eötvös u E0034 ktgo ISTA'!$O$3:$O$129,0),5),"")</f>
        <v>010587812</v>
      </c>
      <c r="I867" s="6"/>
      <c r="J867" s="6"/>
      <c r="K867" s="6"/>
      <c r="L867" s="6"/>
      <c r="M867" s="6"/>
      <c r="N867" s="6"/>
      <c r="O867" s="6"/>
      <c r="P867" s="6"/>
      <c r="Q867" s="6">
        <f>IFERROR(INDEX('Eötvös u E0034 ktgo ISTA'!$E$3:$H$129,MATCH('költségosztó értékek'!$H867,'Eötvös u E0034 ktgo ISTA'!$E$3:$E$129,0),4),"")</f>
        <v>214</v>
      </c>
      <c r="R867" s="6"/>
      <c r="S867" s="6"/>
      <c r="T867" s="6"/>
    </row>
    <row r="868" spans="1:20" ht="15" x14ac:dyDescent="0.25">
      <c r="A868" s="1" t="s">
        <v>81</v>
      </c>
      <c r="B868" s="1" t="s">
        <v>82</v>
      </c>
      <c r="C868" s="1" t="str">
        <f t="shared" si="62"/>
        <v>F0031-U0031</v>
      </c>
      <c r="D868" s="1" t="s">
        <v>1107</v>
      </c>
      <c r="E868" s="1" t="s">
        <v>1122</v>
      </c>
      <c r="F868" s="21" t="s">
        <v>1239</v>
      </c>
      <c r="G868" s="11" t="str">
        <f t="shared" si="57"/>
        <v>F0031-U0031-költségmegosztó 4</v>
      </c>
      <c r="H868" s="11" t="str">
        <f>IFERROR(INDEX('Eötvös u E0034 ktgo ISTA'!$A$3:$Q$129,MATCH('költségosztó értékek'!G868,'Eötvös u E0034 ktgo ISTA'!$O$3:$O$129,0),5),"")</f>
        <v>010587751</v>
      </c>
      <c r="I868" s="6"/>
      <c r="J868" s="6"/>
      <c r="K868" s="6"/>
      <c r="L868" s="6"/>
      <c r="M868" s="6"/>
      <c r="N868" s="6"/>
      <c r="O868" s="6"/>
      <c r="P868" s="6"/>
      <c r="Q868" s="6">
        <f>IFERROR(INDEX('Eötvös u E0034 ktgo ISTA'!$E$3:$H$129,MATCH('költségosztó értékek'!$H868,'Eötvös u E0034 ktgo ISTA'!$E$3:$E$129,0),4),"")</f>
        <v>0</v>
      </c>
      <c r="R868" s="6"/>
      <c r="S868" s="6"/>
      <c r="T868" s="6"/>
    </row>
    <row r="869" spans="1:20" ht="15" x14ac:dyDescent="0.25">
      <c r="A869" s="1" t="s">
        <v>81</v>
      </c>
      <c r="B869" s="1" t="s">
        <v>82</v>
      </c>
      <c r="C869" s="1" t="str">
        <f t="shared" si="62"/>
        <v>F0031-U0031</v>
      </c>
      <c r="D869" s="1" t="s">
        <v>1107</v>
      </c>
      <c r="E869" s="1" t="s">
        <v>1122</v>
      </c>
      <c r="F869" s="21" t="s">
        <v>1240</v>
      </c>
      <c r="G869" s="11" t="str">
        <f t="shared" si="57"/>
        <v>F0031-U0031-költségmegosztó 5</v>
      </c>
      <c r="H869" s="11" t="str">
        <f>IFERROR(INDEX('Eötvös u E0034 ktgo ISTA'!$A$3:$Q$129,MATCH('költségosztó értékek'!G869,'Eötvös u E0034 ktgo ISTA'!$O$3:$O$129,0),5),"")</f>
        <v>010587805</v>
      </c>
      <c r="I869" s="6"/>
      <c r="J869" s="6"/>
      <c r="K869" s="6"/>
      <c r="L869" s="6"/>
      <c r="M869" s="6"/>
      <c r="N869" s="6"/>
      <c r="O869" s="6"/>
      <c r="P869" s="6"/>
      <c r="Q869" s="6">
        <f>IFERROR(INDEX('Eötvös u E0034 ktgo ISTA'!$E$3:$H$129,MATCH('költségosztó értékek'!$H869,'Eötvös u E0034 ktgo ISTA'!$E$3:$E$129,0),4),"")</f>
        <v>116</v>
      </c>
      <c r="R869" s="6"/>
      <c r="S869" s="6"/>
      <c r="T869" s="6"/>
    </row>
    <row r="870" spans="1:20" ht="15" x14ac:dyDescent="0.25">
      <c r="A870" s="1" t="s">
        <v>81</v>
      </c>
      <c r="B870" s="1" t="s">
        <v>82</v>
      </c>
      <c r="C870" s="1" t="str">
        <f t="shared" ref="C870:C871" si="63">CONCATENATE(A870,"-",B870)</f>
        <v>F0031-U0031</v>
      </c>
      <c r="D870" s="1" t="s">
        <v>1107</v>
      </c>
      <c r="E870" s="1" t="s">
        <v>1122</v>
      </c>
      <c r="F870" s="61" t="s">
        <v>1450</v>
      </c>
      <c r="G870" s="11" t="str">
        <f t="shared" si="57"/>
        <v>F0031-U0031-költségmegosztó 6</v>
      </c>
      <c r="H870" s="11" t="str">
        <f>IFERROR(INDEX('Eötvös u E0034 ktgo ISTA'!$A$3:$Q$129,MATCH('költségosztó értékek'!G870,'Eötvös u E0034 ktgo ISTA'!$O$3:$O$129,0),5),"")</f>
        <v>010587775</v>
      </c>
      <c r="I870" s="6"/>
      <c r="J870" s="6"/>
      <c r="K870" s="6"/>
      <c r="L870" s="6"/>
      <c r="M870" s="6"/>
      <c r="N870" s="6"/>
      <c r="O870" s="6"/>
      <c r="P870" s="6"/>
      <c r="Q870" s="6">
        <f>IFERROR(INDEX('Eötvös u E0034 ktgo ISTA'!$E$3:$H$129,MATCH('költségosztó értékek'!$H870,'Eötvös u E0034 ktgo ISTA'!$E$3:$E$129,0),4),"")</f>
        <v>0</v>
      </c>
      <c r="R870" s="6"/>
      <c r="S870" s="6"/>
      <c r="T870" s="6"/>
    </row>
    <row r="871" spans="1:20" ht="15" x14ac:dyDescent="0.25">
      <c r="A871" s="1" t="s">
        <v>81</v>
      </c>
      <c r="B871" s="1" t="s">
        <v>82</v>
      </c>
      <c r="C871" s="1" t="str">
        <f t="shared" si="63"/>
        <v>F0031-U0031</v>
      </c>
      <c r="D871" s="1" t="s">
        <v>1107</v>
      </c>
      <c r="E871" s="1" t="s">
        <v>1122</v>
      </c>
      <c r="F871" s="61" t="s">
        <v>1451</v>
      </c>
      <c r="G871" s="11" t="str">
        <f t="shared" si="57"/>
        <v>F0031-U0031-költségmegosztó 7</v>
      </c>
      <c r="H871" s="11" t="str">
        <f>IFERROR(INDEX('Eötvös u E0034 ktgo ISTA'!$A$3:$Q$129,MATCH('költségosztó értékek'!G871,'Eötvös u E0034 ktgo ISTA'!$O$3:$O$129,0),5),"")</f>
        <v/>
      </c>
      <c r="I871" s="6"/>
      <c r="J871" s="6"/>
      <c r="K871" s="6"/>
      <c r="L871" s="6"/>
      <c r="M871" s="6"/>
      <c r="N871" s="6"/>
      <c r="O871" s="6"/>
      <c r="P871" s="6"/>
      <c r="Q871" s="6" t="str">
        <f>IFERROR(INDEX('Eötvös u E0034 ktgo ISTA'!$E$3:$H$129,MATCH('költségosztó értékek'!$H871,'Eötvös u E0034 ktgo ISTA'!$E$3:$E$129,0),4),"")</f>
        <v/>
      </c>
      <c r="R871" s="6"/>
      <c r="S871" s="6"/>
      <c r="T871" s="6"/>
    </row>
    <row r="872" spans="1:20" ht="15" x14ac:dyDescent="0.25">
      <c r="A872" s="1" t="s">
        <v>83</v>
      </c>
      <c r="B872" s="1" t="s">
        <v>84</v>
      </c>
      <c r="C872" s="1" t="str">
        <f t="shared" si="62"/>
        <v>F0032-U0032</v>
      </c>
      <c r="D872" s="1" t="s">
        <v>1107</v>
      </c>
      <c r="E872" s="1" t="s">
        <v>1122</v>
      </c>
      <c r="F872" s="21" t="s">
        <v>1236</v>
      </c>
      <c r="G872" s="11" t="str">
        <f t="shared" si="57"/>
        <v>F0032-U0032-költségmegosztó 1</v>
      </c>
      <c r="H872" s="11" t="str">
        <f>IFERROR(INDEX('Eötvös u E0034 ktgo ISTA'!$A$3:$Q$129,MATCH('költségosztó értékek'!G872,'Eötvös u E0034 ktgo ISTA'!$O$3:$O$129,0),5),"")</f>
        <v>141060192</v>
      </c>
      <c r="I872" s="6"/>
      <c r="J872" s="6"/>
      <c r="K872" s="6"/>
      <c r="L872" s="6"/>
      <c r="M872" s="6"/>
      <c r="N872" s="6"/>
      <c r="O872" s="6"/>
      <c r="P872" s="6"/>
      <c r="Q872" s="6">
        <f>IFERROR(INDEX('Eötvös u E0034 ktgo ISTA'!$E$3:$H$129,MATCH('költségosztó értékek'!$H872,'Eötvös u E0034 ktgo ISTA'!$E$3:$E$129,0),4),"")</f>
        <v>0</v>
      </c>
      <c r="R872" s="6"/>
      <c r="S872" s="6"/>
      <c r="T872" s="6"/>
    </row>
    <row r="873" spans="1:20" ht="15" x14ac:dyDescent="0.25">
      <c r="A873" s="1" t="s">
        <v>83</v>
      </c>
      <c r="B873" s="1" t="s">
        <v>84</v>
      </c>
      <c r="C873" s="1" t="str">
        <f t="shared" si="62"/>
        <v>F0032-U0032</v>
      </c>
      <c r="D873" s="1" t="s">
        <v>1107</v>
      </c>
      <c r="E873" s="1" t="s">
        <v>1122</v>
      </c>
      <c r="F873" s="21" t="s">
        <v>1237</v>
      </c>
      <c r="G873" s="11" t="str">
        <f t="shared" si="57"/>
        <v>F0032-U0032-költségmegosztó 2</v>
      </c>
      <c r="H873" s="11" t="str">
        <f>IFERROR(INDEX('Eötvös u E0034 ktgo ISTA'!$A$3:$Q$129,MATCH('költségosztó értékek'!G873,'Eötvös u E0034 ktgo ISTA'!$O$3:$O$129,0),5),"")</f>
        <v>141060314</v>
      </c>
      <c r="I873" s="6"/>
      <c r="J873" s="6"/>
      <c r="K873" s="6"/>
      <c r="L873" s="6"/>
      <c r="M873" s="6"/>
      <c r="N873" s="6"/>
      <c r="O873" s="6"/>
      <c r="P873" s="6"/>
      <c r="Q873" s="6">
        <f>IFERROR(INDEX('Eötvös u E0034 ktgo ISTA'!$E$3:$H$129,MATCH('költségosztó értékek'!$H873,'Eötvös u E0034 ktgo ISTA'!$E$3:$E$129,0),4),"")</f>
        <v>0</v>
      </c>
      <c r="R873" s="6"/>
      <c r="S873" s="6"/>
      <c r="T873" s="6"/>
    </row>
    <row r="874" spans="1:20" ht="15" x14ac:dyDescent="0.25">
      <c r="A874" s="1" t="s">
        <v>83</v>
      </c>
      <c r="B874" s="1" t="s">
        <v>84</v>
      </c>
      <c r="C874" s="1" t="str">
        <f t="shared" si="62"/>
        <v>F0032-U0032</v>
      </c>
      <c r="D874" s="1" t="s">
        <v>1107</v>
      </c>
      <c r="E874" s="1" t="s">
        <v>1122</v>
      </c>
      <c r="F874" s="21" t="s">
        <v>1238</v>
      </c>
      <c r="G874" s="11" t="str">
        <f t="shared" si="57"/>
        <v>F0032-U0032-költségmegosztó 3</v>
      </c>
      <c r="H874" s="11" t="str">
        <f>IFERROR(INDEX('Eötvös u E0034 ktgo ISTA'!$A$3:$Q$129,MATCH('költségosztó értékek'!G874,'Eötvös u E0034 ktgo ISTA'!$O$3:$O$129,0),5),"")</f>
        <v>141060345</v>
      </c>
      <c r="I874" s="6"/>
      <c r="J874" s="6"/>
      <c r="K874" s="6"/>
      <c r="L874" s="6"/>
      <c r="M874" s="6"/>
      <c r="N874" s="6"/>
      <c r="O874" s="6"/>
      <c r="P874" s="6"/>
      <c r="Q874" s="6">
        <f>IFERROR(INDEX('Eötvös u E0034 ktgo ISTA'!$E$3:$H$129,MATCH('költségosztó értékek'!$H874,'Eötvös u E0034 ktgo ISTA'!$E$3:$E$129,0),4),"")</f>
        <v>0</v>
      </c>
      <c r="R874" s="6"/>
      <c r="S874" s="6"/>
      <c r="T874" s="6"/>
    </row>
    <row r="875" spans="1:20" ht="15" x14ac:dyDescent="0.25">
      <c r="A875" s="1" t="s">
        <v>83</v>
      </c>
      <c r="B875" s="1" t="s">
        <v>84</v>
      </c>
      <c r="C875" s="1" t="str">
        <f t="shared" si="62"/>
        <v>F0032-U0032</v>
      </c>
      <c r="D875" s="1" t="s">
        <v>1107</v>
      </c>
      <c r="E875" s="1" t="s">
        <v>1122</v>
      </c>
      <c r="F875" s="21" t="s">
        <v>1239</v>
      </c>
      <c r="G875" s="11" t="str">
        <f t="shared" si="57"/>
        <v>F0032-U0032-költségmegosztó 4</v>
      </c>
      <c r="H875" s="11" t="str">
        <f>IFERROR(INDEX('Eötvös u E0034 ktgo ISTA'!$A$3:$Q$129,MATCH('költségosztó értékek'!G875,'Eötvös u E0034 ktgo ISTA'!$O$3:$O$129,0),5),"")</f>
        <v>141060260</v>
      </c>
      <c r="I875" s="6"/>
      <c r="J875" s="6"/>
      <c r="K875" s="6"/>
      <c r="L875" s="6"/>
      <c r="M875" s="6"/>
      <c r="N875" s="6"/>
      <c r="O875" s="6"/>
      <c r="P875" s="6"/>
      <c r="Q875" s="6">
        <f>IFERROR(INDEX('Eötvös u E0034 ktgo ISTA'!$E$3:$H$129,MATCH('költségosztó értékek'!$H875,'Eötvös u E0034 ktgo ISTA'!$E$3:$E$129,0),4),"")</f>
        <v>0</v>
      </c>
      <c r="R875" s="6"/>
      <c r="S875" s="6"/>
      <c r="T875" s="6"/>
    </row>
    <row r="876" spans="1:20" ht="15" x14ac:dyDescent="0.25">
      <c r="A876" s="1" t="s">
        <v>83</v>
      </c>
      <c r="B876" s="1" t="s">
        <v>84</v>
      </c>
      <c r="C876" s="1" t="str">
        <f t="shared" si="62"/>
        <v>F0032-U0032</v>
      </c>
      <c r="D876" s="1" t="s">
        <v>1107</v>
      </c>
      <c r="E876" s="1" t="s">
        <v>1122</v>
      </c>
      <c r="F876" s="21" t="s">
        <v>1240</v>
      </c>
      <c r="G876" s="11" t="str">
        <f t="shared" si="57"/>
        <v>F0032-U0032-költségmegosztó 5</v>
      </c>
      <c r="H876" s="11" t="str">
        <f>IFERROR(INDEX('Eötvös u E0034 ktgo ISTA'!$A$3:$Q$129,MATCH('költségosztó értékek'!G876,'Eötvös u E0034 ktgo ISTA'!$O$3:$O$129,0),5),"")</f>
        <v>141060321</v>
      </c>
      <c r="I876" s="6"/>
      <c r="J876" s="6"/>
      <c r="K876" s="6"/>
      <c r="L876" s="6"/>
      <c r="M876" s="6"/>
      <c r="N876" s="6"/>
      <c r="O876" s="6"/>
      <c r="P876" s="6"/>
      <c r="Q876" s="6">
        <f>IFERROR(INDEX('Eötvös u E0034 ktgo ISTA'!$E$3:$H$129,MATCH('költségosztó értékek'!$H876,'Eötvös u E0034 ktgo ISTA'!$E$3:$E$129,0),4),"")</f>
        <v>0</v>
      </c>
      <c r="R876" s="6"/>
      <c r="S876" s="6"/>
      <c r="T876" s="6"/>
    </row>
    <row r="877" spans="1:20" ht="15" x14ac:dyDescent="0.25">
      <c r="A877" s="1" t="s">
        <v>83</v>
      </c>
      <c r="B877" s="1" t="s">
        <v>84</v>
      </c>
      <c r="C877" s="1" t="str">
        <f t="shared" ref="C877:C878" si="64">CONCATENATE(A877,"-",B877)</f>
        <v>F0032-U0032</v>
      </c>
      <c r="D877" s="1" t="s">
        <v>1107</v>
      </c>
      <c r="E877" s="1" t="s">
        <v>1122</v>
      </c>
      <c r="F877" s="61" t="s">
        <v>1450</v>
      </c>
      <c r="G877" s="11" t="str">
        <f t="shared" si="57"/>
        <v>F0032-U0032-költségmegosztó 6</v>
      </c>
      <c r="H877" s="11" t="str">
        <f>IFERROR(INDEX('Eötvös u E0034 ktgo ISTA'!$A$3:$Q$129,MATCH('költségosztó értékek'!G877,'Eötvös u E0034 ktgo ISTA'!$O$3:$O$129,0),5),"")</f>
        <v>141060208</v>
      </c>
      <c r="I877" s="6"/>
      <c r="J877" s="6"/>
      <c r="K877" s="6"/>
      <c r="L877" s="6"/>
      <c r="M877" s="6"/>
      <c r="N877" s="6"/>
      <c r="O877" s="6"/>
      <c r="P877" s="6"/>
      <c r="Q877" s="6">
        <f>IFERROR(INDEX('Eötvös u E0034 ktgo ISTA'!$E$3:$H$129,MATCH('költségosztó értékek'!$H877,'Eötvös u E0034 ktgo ISTA'!$E$3:$E$129,0),4),"")</f>
        <v>0</v>
      </c>
      <c r="R877" s="6"/>
      <c r="S877" s="6"/>
      <c r="T877" s="6"/>
    </row>
    <row r="878" spans="1:20" ht="15" x14ac:dyDescent="0.25">
      <c r="A878" s="1" t="s">
        <v>83</v>
      </c>
      <c r="B878" s="1" t="s">
        <v>84</v>
      </c>
      <c r="C878" s="1" t="str">
        <f t="shared" si="64"/>
        <v>F0032-U0032</v>
      </c>
      <c r="D878" s="1" t="s">
        <v>1107</v>
      </c>
      <c r="E878" s="1" t="s">
        <v>1122</v>
      </c>
      <c r="F878" s="61" t="s">
        <v>1451</v>
      </c>
      <c r="G878" s="11" t="str">
        <f t="shared" si="57"/>
        <v>F0032-U0032-költségmegosztó 7</v>
      </c>
      <c r="H878" s="11" t="str">
        <f>IFERROR(INDEX('Eötvös u E0034 ktgo ISTA'!$A$3:$Q$129,MATCH('költségosztó értékek'!G878,'Eötvös u E0034 ktgo ISTA'!$O$3:$O$129,0),5),"")</f>
        <v/>
      </c>
      <c r="I878" s="6"/>
      <c r="J878" s="6"/>
      <c r="K878" s="6"/>
      <c r="L878" s="6"/>
      <c r="M878" s="6"/>
      <c r="N878" s="6"/>
      <c r="O878" s="6"/>
      <c r="P878" s="6"/>
      <c r="Q878" s="6" t="str">
        <f>IFERROR(INDEX('Eötvös u E0034 ktgo ISTA'!$E$3:$H$129,MATCH('költségosztó értékek'!$H878,'Eötvös u E0034 ktgo ISTA'!$E$3:$E$129,0),4),"")</f>
        <v/>
      </c>
      <c r="R878" s="6"/>
      <c r="S878" s="6"/>
      <c r="T878" s="6"/>
    </row>
    <row r="879" spans="1:20" ht="15" x14ac:dyDescent="0.25">
      <c r="A879" s="1" t="s">
        <v>85</v>
      </c>
      <c r="B879" s="1" t="s">
        <v>86</v>
      </c>
      <c r="C879" s="1" t="str">
        <f t="shared" si="62"/>
        <v>F0033-U0812</v>
      </c>
      <c r="D879" s="1" t="s">
        <v>1107</v>
      </c>
      <c r="E879" s="1" t="s">
        <v>1122</v>
      </c>
      <c r="F879" s="21" t="s">
        <v>1236</v>
      </c>
      <c r="G879" s="11" t="str">
        <f t="shared" si="57"/>
        <v>F0033-U0812-költségmegosztó 1</v>
      </c>
      <c r="H879" s="11" t="str">
        <f>IFERROR(INDEX('Eötvös u E0034 ktgo ISTA'!$A$3:$Q$129,MATCH('költségosztó értékek'!G879,'Eötvös u E0034 ktgo ISTA'!$O$3:$O$129,0),5),"")</f>
        <v>012598564</v>
      </c>
      <c r="I879" s="6"/>
      <c r="J879" s="6"/>
      <c r="K879" s="6"/>
      <c r="L879" s="6"/>
      <c r="M879" s="6"/>
      <c r="N879" s="6"/>
      <c r="O879" s="6"/>
      <c r="P879" s="6"/>
      <c r="Q879" s="6">
        <f>IFERROR(INDEX('Eötvös u E0034 ktgo ISTA'!$E$3:$H$129,MATCH('költségosztó értékek'!$H879,'Eötvös u E0034 ktgo ISTA'!$E$3:$E$129,0),4),"")</f>
        <v>77</v>
      </c>
      <c r="R879" s="6"/>
      <c r="S879" s="6"/>
      <c r="T879" s="6"/>
    </row>
    <row r="880" spans="1:20" ht="15" x14ac:dyDescent="0.25">
      <c r="A880" s="1" t="s">
        <v>85</v>
      </c>
      <c r="B880" s="1" t="s">
        <v>86</v>
      </c>
      <c r="C880" s="1" t="str">
        <f t="shared" si="62"/>
        <v>F0033-U0812</v>
      </c>
      <c r="D880" s="1" t="s">
        <v>1107</v>
      </c>
      <c r="E880" s="1" t="s">
        <v>1122</v>
      </c>
      <c r="F880" s="21" t="s">
        <v>1237</v>
      </c>
      <c r="G880" s="11" t="str">
        <f t="shared" si="57"/>
        <v>F0033-U0812-költségmegosztó 2</v>
      </c>
      <c r="H880" s="11" t="str">
        <f>IFERROR(INDEX('Eötvös u E0034 ktgo ISTA'!$A$3:$Q$129,MATCH('költségosztó értékek'!G880,'Eötvös u E0034 ktgo ISTA'!$O$3:$O$129,0),5),"")</f>
        <v>012598540</v>
      </c>
      <c r="I880" s="6"/>
      <c r="J880" s="6"/>
      <c r="K880" s="6"/>
      <c r="L880" s="6"/>
      <c r="M880" s="6"/>
      <c r="N880" s="6"/>
      <c r="O880" s="6"/>
      <c r="P880" s="6"/>
      <c r="Q880" s="6">
        <f>IFERROR(INDEX('Eötvös u E0034 ktgo ISTA'!$E$3:$H$129,MATCH('költségosztó értékek'!$H880,'Eötvös u E0034 ktgo ISTA'!$E$3:$E$129,0),4),"")</f>
        <v>370</v>
      </c>
      <c r="R880" s="6"/>
      <c r="S880" s="6"/>
      <c r="T880" s="6"/>
    </row>
    <row r="881" spans="1:20" ht="15" x14ac:dyDescent="0.25">
      <c r="A881" s="1" t="s">
        <v>85</v>
      </c>
      <c r="B881" s="1" t="s">
        <v>86</v>
      </c>
      <c r="C881" s="1" t="str">
        <f t="shared" si="62"/>
        <v>F0033-U0812</v>
      </c>
      <c r="D881" s="1" t="s">
        <v>1107</v>
      </c>
      <c r="E881" s="1" t="s">
        <v>1122</v>
      </c>
      <c r="F881" s="21" t="s">
        <v>1238</v>
      </c>
      <c r="G881" s="11" t="str">
        <f t="shared" si="57"/>
        <v>F0033-U0812-költségmegosztó 3</v>
      </c>
      <c r="H881" s="11" t="str">
        <f>IFERROR(INDEX('Eötvös u E0034 ktgo ISTA'!$A$3:$Q$129,MATCH('költségosztó értékek'!G881,'Eötvös u E0034 ktgo ISTA'!$O$3:$O$129,0),5),"")</f>
        <v>012598779</v>
      </c>
      <c r="I881" s="6"/>
      <c r="J881" s="6"/>
      <c r="K881" s="6"/>
      <c r="L881" s="6"/>
      <c r="M881" s="6"/>
      <c r="N881" s="6"/>
      <c r="O881" s="6"/>
      <c r="P881" s="6"/>
      <c r="Q881" s="6">
        <f>IFERROR(INDEX('Eötvös u E0034 ktgo ISTA'!$E$3:$H$129,MATCH('költségosztó értékek'!$H881,'Eötvös u E0034 ktgo ISTA'!$E$3:$E$129,0),4),"")</f>
        <v>0</v>
      </c>
      <c r="R881" s="6"/>
      <c r="S881" s="6"/>
      <c r="T881" s="6"/>
    </row>
    <row r="882" spans="1:20" ht="15" x14ac:dyDescent="0.25">
      <c r="A882" s="1" t="s">
        <v>85</v>
      </c>
      <c r="B882" s="1" t="s">
        <v>86</v>
      </c>
      <c r="C882" s="1" t="str">
        <f t="shared" si="62"/>
        <v>F0033-U0812</v>
      </c>
      <c r="D882" s="1" t="s">
        <v>1107</v>
      </c>
      <c r="E882" s="1" t="s">
        <v>1122</v>
      </c>
      <c r="F882" s="21" t="s">
        <v>1239</v>
      </c>
      <c r="G882" s="11" t="str">
        <f t="shared" si="57"/>
        <v>F0033-U0812-költségmegosztó 4</v>
      </c>
      <c r="H882" s="11" t="str">
        <f>IFERROR(INDEX('Eötvös u E0034 ktgo ISTA'!$A$3:$Q$129,MATCH('költségosztó értékek'!G882,'Eötvös u E0034 ktgo ISTA'!$O$3:$O$129,0),5),"")</f>
        <v>012598557</v>
      </c>
      <c r="I882" s="6"/>
      <c r="J882" s="6"/>
      <c r="K882" s="6"/>
      <c r="L882" s="6"/>
      <c r="M882" s="6"/>
      <c r="N882" s="6"/>
      <c r="O882" s="6"/>
      <c r="P882" s="6"/>
      <c r="Q882" s="6">
        <f>IFERROR(INDEX('Eötvös u E0034 ktgo ISTA'!$E$3:$H$129,MATCH('költségosztó értékek'!$H882,'Eötvös u E0034 ktgo ISTA'!$E$3:$E$129,0),4),"")</f>
        <v>348</v>
      </c>
      <c r="R882" s="6"/>
      <c r="S882" s="6"/>
      <c r="T882" s="6"/>
    </row>
    <row r="883" spans="1:20" ht="15" x14ac:dyDescent="0.25">
      <c r="A883" s="1" t="s">
        <v>85</v>
      </c>
      <c r="B883" s="1" t="s">
        <v>86</v>
      </c>
      <c r="C883" s="1" t="str">
        <f t="shared" si="62"/>
        <v>F0033-U0812</v>
      </c>
      <c r="D883" s="1" t="s">
        <v>1107</v>
      </c>
      <c r="E883" s="1" t="s">
        <v>1122</v>
      </c>
      <c r="F883" s="21" t="s">
        <v>1240</v>
      </c>
      <c r="G883" s="11" t="str">
        <f t="shared" si="57"/>
        <v>F0033-U0812-költségmegosztó 5</v>
      </c>
      <c r="H883" s="11" t="str">
        <f>IFERROR(INDEX('Eötvös u E0034 ktgo ISTA'!$A$3:$Q$129,MATCH('költségosztó értékek'!G883,'Eötvös u E0034 ktgo ISTA'!$O$3:$O$129,0),5),"")</f>
        <v>004894407</v>
      </c>
      <c r="I883" s="6"/>
      <c r="J883" s="6"/>
      <c r="K883" s="6"/>
      <c r="L883" s="6"/>
      <c r="M883" s="6"/>
      <c r="N883" s="6"/>
      <c r="O883" s="6"/>
      <c r="P883" s="6"/>
      <c r="Q883" s="6">
        <f>IFERROR(INDEX('Eötvös u E0034 ktgo ISTA'!$E$3:$H$129,MATCH('költségosztó értékek'!$H883,'Eötvös u E0034 ktgo ISTA'!$E$3:$E$129,0),4),"")</f>
        <v>405</v>
      </c>
      <c r="R883" s="6"/>
      <c r="S883" s="6"/>
      <c r="T883" s="6"/>
    </row>
    <row r="884" spans="1:20" ht="15" x14ac:dyDescent="0.25">
      <c r="A884" s="1" t="s">
        <v>85</v>
      </c>
      <c r="B884" s="1" t="s">
        <v>86</v>
      </c>
      <c r="C884" s="1" t="str">
        <f t="shared" ref="C884:C885" si="65">CONCATENATE(A884,"-",B884)</f>
        <v>F0033-U0812</v>
      </c>
      <c r="D884" s="1" t="s">
        <v>1107</v>
      </c>
      <c r="E884" s="1" t="s">
        <v>1122</v>
      </c>
      <c r="F884" s="61" t="s">
        <v>1450</v>
      </c>
      <c r="G884" s="11" t="str">
        <f t="shared" si="57"/>
        <v>F0033-U0812-költségmegosztó 6</v>
      </c>
      <c r="H884" s="11" t="str">
        <f>IFERROR(INDEX('Eötvös u E0034 ktgo ISTA'!$A$3:$Q$129,MATCH('költségosztó értékek'!G884,'Eötvös u E0034 ktgo ISTA'!$O$3:$O$129,0),5),"")</f>
        <v/>
      </c>
      <c r="I884" s="6"/>
      <c r="J884" s="6"/>
      <c r="K884" s="6"/>
      <c r="L884" s="6"/>
      <c r="M884" s="6"/>
      <c r="N884" s="6"/>
      <c r="O884" s="6"/>
      <c r="P884" s="6"/>
      <c r="Q884" s="6" t="str">
        <f>IFERROR(INDEX('Eötvös u E0034 ktgo ISTA'!$E$3:$H$129,MATCH('költségosztó értékek'!$H884,'Eötvös u E0034 ktgo ISTA'!$E$3:$E$129,0),4),"")</f>
        <v/>
      </c>
      <c r="R884" s="6"/>
      <c r="S884" s="6"/>
      <c r="T884" s="6"/>
    </row>
    <row r="885" spans="1:20" ht="15" x14ac:dyDescent="0.25">
      <c r="A885" s="1" t="s">
        <v>85</v>
      </c>
      <c r="B885" s="1" t="s">
        <v>86</v>
      </c>
      <c r="C885" s="1" t="str">
        <f t="shared" si="65"/>
        <v>F0033-U0812</v>
      </c>
      <c r="D885" s="1" t="s">
        <v>1107</v>
      </c>
      <c r="E885" s="1" t="s">
        <v>1122</v>
      </c>
      <c r="F885" s="61" t="s">
        <v>1451</v>
      </c>
      <c r="G885" s="11" t="str">
        <f t="shared" si="57"/>
        <v>F0033-U0812-költségmegosztó 7</v>
      </c>
      <c r="H885" s="11" t="str">
        <f>IFERROR(INDEX('Eötvös u E0034 ktgo ISTA'!$A$3:$Q$129,MATCH('költségosztó értékek'!G885,'Eötvös u E0034 ktgo ISTA'!$O$3:$O$129,0),5),"")</f>
        <v/>
      </c>
      <c r="I885" s="6"/>
      <c r="J885" s="6"/>
      <c r="K885" s="6"/>
      <c r="L885" s="6"/>
      <c r="M885" s="6"/>
      <c r="N885" s="6"/>
      <c r="O885" s="6"/>
      <c r="P885" s="6"/>
      <c r="Q885" s="6" t="str">
        <f>IFERROR(INDEX('Eötvös u E0034 ktgo ISTA'!$E$3:$H$129,MATCH('költségosztó értékek'!$H885,'Eötvös u E0034 ktgo ISTA'!$E$3:$E$129,0),4),"")</f>
        <v/>
      </c>
      <c r="R885" s="6"/>
      <c r="S885" s="6"/>
      <c r="T885" s="6"/>
    </row>
    <row r="886" spans="1:20" ht="15" x14ac:dyDescent="0.25">
      <c r="A886" s="1" t="s">
        <v>87</v>
      </c>
      <c r="B886" s="1" t="s">
        <v>88</v>
      </c>
      <c r="C886" s="1" t="str">
        <f t="shared" si="62"/>
        <v>F0034-U0720</v>
      </c>
      <c r="D886" s="1" t="s">
        <v>1107</v>
      </c>
      <c r="E886" s="1" t="s">
        <v>1122</v>
      </c>
      <c r="F886" s="21" t="s">
        <v>1236</v>
      </c>
      <c r="G886" s="11" t="str">
        <f t="shared" si="57"/>
        <v>F0034-U0720-költségmegosztó 1</v>
      </c>
      <c r="H886" s="11" t="str">
        <f>IFERROR(INDEX('Eötvös u E0034 ktgo ISTA'!$A$3:$Q$129,MATCH('költségosztó értékek'!G886,'Eötvös u E0034 ktgo ISTA'!$O$3:$O$129,0),5),"")</f>
        <v>012598595</v>
      </c>
      <c r="I886" s="6"/>
      <c r="J886" s="6"/>
      <c r="K886" s="6"/>
      <c r="L886" s="6"/>
      <c r="M886" s="6"/>
      <c r="N886" s="6"/>
      <c r="O886" s="6"/>
      <c r="P886" s="6"/>
      <c r="Q886" s="6">
        <f>IFERROR(INDEX('Eötvös u E0034 ktgo ISTA'!$E$3:$H$129,MATCH('költségosztó értékek'!$H886,'Eötvös u E0034 ktgo ISTA'!$E$3:$E$129,0),4),"")</f>
        <v>0</v>
      </c>
      <c r="R886" s="6"/>
      <c r="S886" s="6"/>
      <c r="T886" s="6"/>
    </row>
    <row r="887" spans="1:20" ht="15" x14ac:dyDescent="0.25">
      <c r="A887" s="1" t="s">
        <v>87</v>
      </c>
      <c r="B887" s="1" t="s">
        <v>88</v>
      </c>
      <c r="C887" s="1" t="str">
        <f t="shared" si="62"/>
        <v>F0034-U0720</v>
      </c>
      <c r="D887" s="1" t="s">
        <v>1107</v>
      </c>
      <c r="E887" s="1" t="s">
        <v>1122</v>
      </c>
      <c r="F887" s="21" t="s">
        <v>1237</v>
      </c>
      <c r="G887" s="11" t="str">
        <f t="shared" si="57"/>
        <v>F0034-U0720-költségmegosztó 2</v>
      </c>
      <c r="H887" s="11" t="str">
        <f>IFERROR(INDEX('Eötvös u E0034 ktgo ISTA'!$A$3:$Q$129,MATCH('költségosztó értékek'!G887,'Eötvös u E0034 ktgo ISTA'!$O$3:$O$129,0),5),"")</f>
        <v>012598571</v>
      </c>
      <c r="I887" s="6"/>
      <c r="J887" s="6"/>
      <c r="K887" s="6"/>
      <c r="L887" s="6"/>
      <c r="M887" s="6"/>
      <c r="N887" s="6"/>
      <c r="O887" s="6"/>
      <c r="P887" s="6"/>
      <c r="Q887" s="6">
        <f>IFERROR(INDEX('Eötvös u E0034 ktgo ISTA'!$E$3:$H$129,MATCH('költségosztó értékek'!$H887,'Eötvös u E0034 ktgo ISTA'!$E$3:$E$129,0),4),"")</f>
        <v>1</v>
      </c>
      <c r="R887" s="6"/>
      <c r="S887" s="6"/>
      <c r="T887" s="6"/>
    </row>
    <row r="888" spans="1:20" ht="15" x14ac:dyDescent="0.25">
      <c r="A888" s="1" t="s">
        <v>87</v>
      </c>
      <c r="B888" s="1" t="s">
        <v>88</v>
      </c>
      <c r="C888" s="1" t="str">
        <f t="shared" si="62"/>
        <v>F0034-U0720</v>
      </c>
      <c r="D888" s="1" t="s">
        <v>1107</v>
      </c>
      <c r="E888" s="1" t="s">
        <v>1122</v>
      </c>
      <c r="F888" s="21" t="s">
        <v>1238</v>
      </c>
      <c r="G888" s="11" t="str">
        <f t="shared" si="57"/>
        <v>F0034-U0720-költségmegosztó 3</v>
      </c>
      <c r="H888" s="11" t="str">
        <f>IFERROR(INDEX('Eötvös u E0034 ktgo ISTA'!$A$3:$Q$129,MATCH('költségosztó értékek'!G888,'Eötvös u E0034 ktgo ISTA'!$O$3:$O$129,0),5),"")</f>
        <v>012598526</v>
      </c>
      <c r="I888" s="6"/>
      <c r="J888" s="6"/>
      <c r="K888" s="6"/>
      <c r="L888" s="6"/>
      <c r="M888" s="6"/>
      <c r="N888" s="6"/>
      <c r="O888" s="6"/>
      <c r="P888" s="6"/>
      <c r="Q888" s="6">
        <f>IFERROR(INDEX('Eötvös u E0034 ktgo ISTA'!$E$3:$H$129,MATCH('költségosztó értékek'!$H888,'Eötvös u E0034 ktgo ISTA'!$E$3:$E$129,0),4),"")</f>
        <v>1</v>
      </c>
      <c r="R888" s="6"/>
      <c r="S888" s="6"/>
      <c r="T888" s="6"/>
    </row>
    <row r="889" spans="1:20" ht="15" x14ac:dyDescent="0.25">
      <c r="A889" s="1" t="s">
        <v>87</v>
      </c>
      <c r="B889" s="1" t="s">
        <v>88</v>
      </c>
      <c r="C889" s="1" t="str">
        <f t="shared" si="62"/>
        <v>F0034-U0720</v>
      </c>
      <c r="D889" s="1" t="s">
        <v>1107</v>
      </c>
      <c r="E889" s="1" t="s">
        <v>1122</v>
      </c>
      <c r="F889" s="21" t="s">
        <v>1239</v>
      </c>
      <c r="G889" s="11" t="str">
        <f t="shared" si="57"/>
        <v>F0034-U0720-költségmegosztó 4</v>
      </c>
      <c r="H889" s="11" t="str">
        <f>IFERROR(INDEX('Eötvös u E0034 ktgo ISTA'!$A$3:$Q$129,MATCH('költségosztó értékek'!G889,'Eötvös u E0034 ktgo ISTA'!$O$3:$O$129,0),5),"")</f>
        <v>012598533</v>
      </c>
      <c r="I889" s="6"/>
      <c r="J889" s="6"/>
      <c r="K889" s="6"/>
      <c r="L889" s="6"/>
      <c r="M889" s="6"/>
      <c r="N889" s="6"/>
      <c r="O889" s="6"/>
      <c r="P889" s="6"/>
      <c r="Q889" s="6">
        <f>IFERROR(INDEX('Eötvös u E0034 ktgo ISTA'!$E$3:$H$129,MATCH('költségosztó értékek'!$H889,'Eötvös u E0034 ktgo ISTA'!$E$3:$E$129,0),4),"")</f>
        <v>0</v>
      </c>
      <c r="R889" s="6"/>
      <c r="S889" s="6"/>
      <c r="T889" s="6"/>
    </row>
    <row r="890" spans="1:20" ht="15" x14ac:dyDescent="0.25">
      <c r="A890" s="1" t="s">
        <v>87</v>
      </c>
      <c r="B890" s="1" t="s">
        <v>88</v>
      </c>
      <c r="C890" s="1" t="str">
        <f t="shared" si="62"/>
        <v>F0034-U0720</v>
      </c>
      <c r="D890" s="1" t="s">
        <v>1107</v>
      </c>
      <c r="E890" s="1" t="s">
        <v>1122</v>
      </c>
      <c r="F890" s="21" t="s">
        <v>1240</v>
      </c>
      <c r="G890" s="11" t="str">
        <f t="shared" si="57"/>
        <v>F0034-U0720-költségmegosztó 5</v>
      </c>
      <c r="H890" s="11" t="str">
        <f>IFERROR(INDEX('Eötvös u E0034 ktgo ISTA'!$A$3:$Q$129,MATCH('költségosztó értékek'!G890,'Eötvös u E0034 ktgo ISTA'!$O$3:$O$129,0),5),"")</f>
        <v>012598588</v>
      </c>
      <c r="I890" s="6"/>
      <c r="J890" s="6"/>
      <c r="K890" s="6"/>
      <c r="L890" s="6"/>
      <c r="M890" s="6"/>
      <c r="N890" s="6"/>
      <c r="O890" s="6"/>
      <c r="P890" s="6"/>
      <c r="Q890" s="6">
        <f>IFERROR(INDEX('Eötvös u E0034 ktgo ISTA'!$E$3:$H$129,MATCH('költségosztó értékek'!$H890,'Eötvös u E0034 ktgo ISTA'!$E$3:$E$129,0),4),"")</f>
        <v>6</v>
      </c>
      <c r="R890" s="6"/>
      <c r="S890" s="6"/>
      <c r="T890" s="6"/>
    </row>
    <row r="891" spans="1:20" ht="15" x14ac:dyDescent="0.25">
      <c r="A891" s="1" t="s">
        <v>87</v>
      </c>
      <c r="B891" s="1" t="s">
        <v>88</v>
      </c>
      <c r="C891" s="1" t="str">
        <f t="shared" ref="C891:C892" si="66">CONCATENATE(A891,"-",B891)</f>
        <v>F0034-U0720</v>
      </c>
      <c r="D891" s="1" t="s">
        <v>1107</v>
      </c>
      <c r="E891" s="1" t="s">
        <v>1122</v>
      </c>
      <c r="F891" s="61" t="s">
        <v>1450</v>
      </c>
      <c r="G891" s="11" t="str">
        <f t="shared" si="57"/>
        <v>F0034-U0720-költségmegosztó 6</v>
      </c>
      <c r="H891" s="11" t="str">
        <f>IFERROR(INDEX('Eötvös u E0034 ktgo ISTA'!$A$3:$Q$129,MATCH('költségosztó értékek'!G891,'Eötvös u E0034 ktgo ISTA'!$O$3:$O$129,0),5),"")</f>
        <v>012598601</v>
      </c>
      <c r="I891" s="6"/>
      <c r="J891" s="6"/>
      <c r="K891" s="6"/>
      <c r="L891" s="6"/>
      <c r="M891" s="6"/>
      <c r="N891" s="6"/>
      <c r="O891" s="6"/>
      <c r="P891" s="6"/>
      <c r="Q891" s="6">
        <f>IFERROR(INDEX('Eötvös u E0034 ktgo ISTA'!$E$3:$H$129,MATCH('költségosztó értékek'!$H891,'Eötvös u E0034 ktgo ISTA'!$E$3:$E$129,0),4),"")</f>
        <v>977</v>
      </c>
      <c r="R891" s="6"/>
      <c r="S891" s="6"/>
      <c r="T891" s="6"/>
    </row>
    <row r="892" spans="1:20" ht="15" x14ac:dyDescent="0.25">
      <c r="A892" s="1" t="s">
        <v>87</v>
      </c>
      <c r="B892" s="1" t="s">
        <v>88</v>
      </c>
      <c r="C892" s="1" t="str">
        <f t="shared" si="66"/>
        <v>F0034-U0720</v>
      </c>
      <c r="D892" s="1" t="s">
        <v>1107</v>
      </c>
      <c r="E892" s="1" t="s">
        <v>1122</v>
      </c>
      <c r="F892" s="61" t="s">
        <v>1451</v>
      </c>
      <c r="G892" s="11" t="str">
        <f t="shared" si="57"/>
        <v>F0034-U0720-költségmegosztó 7</v>
      </c>
      <c r="H892" s="11" t="str">
        <f>IFERROR(INDEX('Eötvös u E0034 ktgo ISTA'!$A$3:$Q$129,MATCH('költségosztó értékek'!G892,'Eötvös u E0034 ktgo ISTA'!$O$3:$O$129,0),5),"")</f>
        <v/>
      </c>
      <c r="I892" s="6"/>
      <c r="J892" s="6"/>
      <c r="K892" s="6"/>
      <c r="L892" s="6"/>
      <c r="M892" s="6"/>
      <c r="N892" s="6"/>
      <c r="O892" s="6"/>
      <c r="P892" s="6"/>
      <c r="Q892" s="6" t="str">
        <f>IFERROR(INDEX('Eötvös u E0034 ktgo ISTA'!$E$3:$H$129,MATCH('költségosztó értékek'!$H892,'Eötvös u E0034 ktgo ISTA'!$E$3:$E$129,0),4),"")</f>
        <v/>
      </c>
      <c r="R892" s="6"/>
      <c r="S892" s="6"/>
      <c r="T892" s="6"/>
    </row>
    <row r="893" spans="1:20" ht="15" x14ac:dyDescent="0.25">
      <c r="A893" s="1" t="s">
        <v>89</v>
      </c>
      <c r="B893" s="1" t="s">
        <v>90</v>
      </c>
      <c r="C893" s="1" t="str">
        <f t="shared" si="62"/>
        <v>F0035-U0759</v>
      </c>
      <c r="D893" s="1" t="s">
        <v>1107</v>
      </c>
      <c r="E893" s="1" t="s">
        <v>1122</v>
      </c>
      <c r="F893" s="21" t="s">
        <v>1236</v>
      </c>
      <c r="G893" s="11" t="str">
        <f t="shared" si="57"/>
        <v>F0035-U0759-költségmegosztó 1</v>
      </c>
      <c r="H893" s="11" t="str">
        <f>IFERROR(INDEX('Eötvös u E0034 ktgo ISTA'!$A$3:$Q$129,MATCH('költségosztó értékek'!G893,'Eötvös u E0034 ktgo ISTA'!$O$3:$O$129,0),5),"")</f>
        <v>004894452</v>
      </c>
      <c r="I893" s="6"/>
      <c r="J893" s="6"/>
      <c r="K893" s="6"/>
      <c r="L893" s="6"/>
      <c r="M893" s="6"/>
      <c r="N893" s="6"/>
      <c r="O893" s="6"/>
      <c r="P893" s="6"/>
      <c r="Q893" s="6">
        <f>IFERROR(INDEX('Eötvös u E0034 ktgo ISTA'!$E$3:$H$129,MATCH('költségosztó értékek'!$H893,'Eötvös u E0034 ktgo ISTA'!$E$3:$E$129,0),4),"")</f>
        <v>873</v>
      </c>
      <c r="R893" s="6"/>
      <c r="S893" s="6"/>
      <c r="T893" s="6"/>
    </row>
    <row r="894" spans="1:20" ht="15" x14ac:dyDescent="0.25">
      <c r="A894" s="1" t="s">
        <v>89</v>
      </c>
      <c r="B894" s="1" t="s">
        <v>90</v>
      </c>
      <c r="C894" s="1" t="str">
        <f t="shared" si="62"/>
        <v>F0035-U0759</v>
      </c>
      <c r="D894" s="1" t="s">
        <v>1107</v>
      </c>
      <c r="E894" s="1" t="s">
        <v>1122</v>
      </c>
      <c r="F894" s="21" t="s">
        <v>1237</v>
      </c>
      <c r="G894" s="11" t="str">
        <f t="shared" si="57"/>
        <v>F0035-U0759-költségmegosztó 2</v>
      </c>
      <c r="H894" s="11" t="str">
        <f>IFERROR(INDEX('Eötvös u E0034 ktgo ISTA'!$A$3:$Q$129,MATCH('költségosztó értékek'!G894,'Eötvös u E0034 ktgo ISTA'!$O$3:$O$129,0),5),"")</f>
        <v>004894490</v>
      </c>
      <c r="I894" s="6"/>
      <c r="J894" s="6"/>
      <c r="K894" s="6"/>
      <c r="L894" s="6"/>
      <c r="M894" s="6"/>
      <c r="N894" s="6"/>
      <c r="O894" s="6"/>
      <c r="P894" s="6"/>
      <c r="Q894" s="6">
        <f>IFERROR(INDEX('Eötvös u E0034 ktgo ISTA'!$E$3:$H$129,MATCH('költségosztó értékek'!$H894,'Eötvös u E0034 ktgo ISTA'!$E$3:$E$129,0),4),"")</f>
        <v>634</v>
      </c>
      <c r="R894" s="6"/>
      <c r="S894" s="6"/>
      <c r="T894" s="6"/>
    </row>
    <row r="895" spans="1:20" ht="15" x14ac:dyDescent="0.25">
      <c r="A895" s="1" t="s">
        <v>89</v>
      </c>
      <c r="B895" s="1" t="s">
        <v>90</v>
      </c>
      <c r="C895" s="1" t="str">
        <f t="shared" si="62"/>
        <v>F0035-U0759</v>
      </c>
      <c r="D895" s="1" t="s">
        <v>1107</v>
      </c>
      <c r="E895" s="1" t="s">
        <v>1122</v>
      </c>
      <c r="F895" s="21" t="s">
        <v>1238</v>
      </c>
      <c r="G895" s="11" t="str">
        <f t="shared" si="57"/>
        <v>F0035-U0759-költségmegosztó 3</v>
      </c>
      <c r="H895" s="11" t="str">
        <f>IFERROR(INDEX('Eötvös u E0034 ktgo ISTA'!$A$3:$Q$129,MATCH('költségosztó értékek'!G895,'Eötvös u E0034 ktgo ISTA'!$O$3:$O$129,0),5),"")</f>
        <v>004894469</v>
      </c>
      <c r="I895" s="6"/>
      <c r="J895" s="6"/>
      <c r="K895" s="6"/>
      <c r="L895" s="6"/>
      <c r="M895" s="6"/>
      <c r="N895" s="6"/>
      <c r="O895" s="6"/>
      <c r="P895" s="6"/>
      <c r="Q895" s="6">
        <f>IFERROR(INDEX('Eötvös u E0034 ktgo ISTA'!$E$3:$H$129,MATCH('költségosztó értékek'!$H895,'Eötvös u E0034 ktgo ISTA'!$E$3:$E$129,0),4),"")</f>
        <v>937</v>
      </c>
      <c r="R895" s="6"/>
      <c r="S895" s="6"/>
      <c r="T895" s="6"/>
    </row>
    <row r="896" spans="1:20" ht="15" x14ac:dyDescent="0.25">
      <c r="A896" s="1" t="s">
        <v>89</v>
      </c>
      <c r="B896" s="1" t="s">
        <v>90</v>
      </c>
      <c r="C896" s="1" t="str">
        <f t="shared" si="62"/>
        <v>F0035-U0759</v>
      </c>
      <c r="D896" s="1" t="s">
        <v>1107</v>
      </c>
      <c r="E896" s="1" t="s">
        <v>1122</v>
      </c>
      <c r="F896" s="21" t="s">
        <v>1239</v>
      </c>
      <c r="G896" s="11" t="str">
        <f t="shared" si="57"/>
        <v>F0035-U0759-költségmegosztó 4</v>
      </c>
      <c r="H896" s="11" t="str">
        <f>IFERROR(INDEX('Eötvös u E0034 ktgo ISTA'!$A$3:$Q$129,MATCH('költségosztó értékek'!G896,'Eötvös u E0034 ktgo ISTA'!$O$3:$O$129,0),5),"")</f>
        <v>010587829</v>
      </c>
      <c r="I896" s="6"/>
      <c r="J896" s="6"/>
      <c r="K896" s="6"/>
      <c r="L896" s="6"/>
      <c r="M896" s="6"/>
      <c r="N896" s="6"/>
      <c r="O896" s="6"/>
      <c r="P896" s="6"/>
      <c r="Q896" s="6">
        <f>IFERROR(INDEX('Eötvös u E0034 ktgo ISTA'!$E$3:$H$129,MATCH('költségosztó értékek'!$H896,'Eötvös u E0034 ktgo ISTA'!$E$3:$E$129,0),4),"")</f>
        <v>686</v>
      </c>
      <c r="R896" s="6"/>
      <c r="S896" s="6"/>
      <c r="T896" s="6"/>
    </row>
    <row r="897" spans="1:20" ht="15" x14ac:dyDescent="0.25">
      <c r="A897" s="1" t="s">
        <v>89</v>
      </c>
      <c r="B897" s="1" t="s">
        <v>90</v>
      </c>
      <c r="C897" s="1" t="str">
        <f t="shared" si="62"/>
        <v>F0035-U0759</v>
      </c>
      <c r="D897" s="1" t="s">
        <v>1107</v>
      </c>
      <c r="E897" s="1" t="s">
        <v>1122</v>
      </c>
      <c r="F897" s="21" t="s">
        <v>1240</v>
      </c>
      <c r="G897" s="11" t="str">
        <f t="shared" si="57"/>
        <v>F0035-U0759-költségmegosztó 5</v>
      </c>
      <c r="H897" s="11" t="str">
        <f>IFERROR(INDEX('Eötvös u E0034 ktgo ISTA'!$A$3:$Q$129,MATCH('költségosztó értékek'!G897,'Eötvös u E0034 ktgo ISTA'!$O$3:$O$129,0),5),"")</f>
        <v>004894476</v>
      </c>
      <c r="I897" s="6"/>
      <c r="J897" s="6"/>
      <c r="K897" s="6"/>
      <c r="L897" s="6"/>
      <c r="M897" s="6"/>
      <c r="N897" s="6"/>
      <c r="O897" s="6"/>
      <c r="P897" s="6"/>
      <c r="Q897" s="6">
        <f>IFERROR(INDEX('Eötvös u E0034 ktgo ISTA'!$E$3:$H$129,MATCH('költségosztó értékek'!$H897,'Eötvös u E0034 ktgo ISTA'!$E$3:$E$129,0),4),"")</f>
        <v>1180</v>
      </c>
      <c r="R897" s="6"/>
      <c r="S897" s="6"/>
      <c r="T897" s="6"/>
    </row>
    <row r="898" spans="1:20" ht="15" x14ac:dyDescent="0.25">
      <c r="A898" s="1" t="s">
        <v>89</v>
      </c>
      <c r="B898" s="1" t="s">
        <v>90</v>
      </c>
      <c r="C898" s="1" t="str">
        <f t="shared" ref="C898:C899" si="67">CONCATENATE(A898,"-",B898)</f>
        <v>F0035-U0759</v>
      </c>
      <c r="D898" s="1" t="s">
        <v>1107</v>
      </c>
      <c r="E898" s="1" t="s">
        <v>1122</v>
      </c>
      <c r="F898" s="61" t="s">
        <v>1450</v>
      </c>
      <c r="G898" s="11" t="str">
        <f t="shared" si="57"/>
        <v>F0035-U0759-költségmegosztó 6</v>
      </c>
      <c r="H898" s="11" t="str">
        <f>IFERROR(INDEX('Eötvös u E0034 ktgo ISTA'!$A$3:$Q$129,MATCH('költségosztó értékek'!G898,'Eötvös u E0034 ktgo ISTA'!$O$3:$O$129,0),5),"")</f>
        <v>010587836</v>
      </c>
      <c r="I898" s="6"/>
      <c r="J898" s="6"/>
      <c r="K898" s="6"/>
      <c r="L898" s="6"/>
      <c r="M898" s="6"/>
      <c r="N898" s="6"/>
      <c r="O898" s="6"/>
      <c r="P898" s="6"/>
      <c r="Q898" s="6">
        <f>IFERROR(INDEX('Eötvös u E0034 ktgo ISTA'!$E$3:$H$129,MATCH('költségosztó értékek'!$H898,'Eötvös u E0034 ktgo ISTA'!$E$3:$E$129,0),4),"")</f>
        <v>1295</v>
      </c>
      <c r="R898" s="6"/>
      <c r="S898" s="6"/>
      <c r="T898" s="6"/>
    </row>
    <row r="899" spans="1:20" ht="15" x14ac:dyDescent="0.25">
      <c r="A899" s="1" t="s">
        <v>89</v>
      </c>
      <c r="B899" s="1" t="s">
        <v>90</v>
      </c>
      <c r="C899" s="1" t="str">
        <f t="shared" si="67"/>
        <v>F0035-U0759</v>
      </c>
      <c r="D899" s="1" t="s">
        <v>1107</v>
      </c>
      <c r="E899" s="1" t="s">
        <v>1122</v>
      </c>
      <c r="F899" s="61" t="s">
        <v>1451</v>
      </c>
      <c r="G899" s="11" t="str">
        <f t="shared" si="57"/>
        <v>F0035-U0759-költségmegosztó 7</v>
      </c>
      <c r="H899" s="11" t="str">
        <f>IFERROR(INDEX('Eötvös u E0034 ktgo ISTA'!$A$3:$Q$129,MATCH('költségosztó értékek'!G899,'Eötvös u E0034 ktgo ISTA'!$O$3:$O$129,0),5),"")</f>
        <v/>
      </c>
      <c r="I899" s="6"/>
      <c r="J899" s="6"/>
      <c r="K899" s="6"/>
      <c r="L899" s="6"/>
      <c r="M899" s="6"/>
      <c r="N899" s="6"/>
      <c r="O899" s="6"/>
      <c r="P899" s="6"/>
      <c r="Q899" s="6" t="str">
        <f>IFERROR(INDEX('Eötvös u E0034 ktgo ISTA'!$E$3:$H$129,MATCH('költségosztó értékek'!$H899,'Eötvös u E0034 ktgo ISTA'!$E$3:$E$129,0),4),"")</f>
        <v/>
      </c>
      <c r="R899" s="6"/>
      <c r="S899" s="6"/>
      <c r="T899" s="6"/>
    </row>
    <row r="900" spans="1:20" ht="15" x14ac:dyDescent="0.25">
      <c r="A900" s="1" t="s">
        <v>91</v>
      </c>
      <c r="B900" s="1" t="s">
        <v>92</v>
      </c>
      <c r="C900" s="1" t="str">
        <f t="shared" si="62"/>
        <v>F0036-U0783</v>
      </c>
      <c r="D900" s="1" t="s">
        <v>1107</v>
      </c>
      <c r="E900" s="1" t="s">
        <v>1122</v>
      </c>
      <c r="F900" s="21" t="s">
        <v>1236</v>
      </c>
      <c r="G900" s="11" t="str">
        <f t="shared" si="57"/>
        <v>F0036-U0783-költségmegosztó 1</v>
      </c>
      <c r="H900" s="11" t="str">
        <f>IFERROR(INDEX('Eötvös u E0034 ktgo ISTA'!$A$3:$Q$129,MATCH('költségosztó értékek'!G900,'Eötvös u E0034 ktgo ISTA'!$O$3:$O$129,0),5),"")</f>
        <v>004894421</v>
      </c>
      <c r="I900" s="6"/>
      <c r="J900" s="6"/>
      <c r="K900" s="6"/>
      <c r="L900" s="6"/>
      <c r="M900" s="6"/>
      <c r="N900" s="6"/>
      <c r="O900" s="6"/>
      <c r="P900" s="6"/>
      <c r="Q900" s="6">
        <f>IFERROR(INDEX('Eötvös u E0034 ktgo ISTA'!$E$3:$H$129,MATCH('költségosztó értékek'!$H900,'Eötvös u E0034 ktgo ISTA'!$E$3:$E$129,0),4),"")</f>
        <v>925</v>
      </c>
      <c r="R900" s="6"/>
      <c r="S900" s="6"/>
      <c r="T900" s="6"/>
    </row>
    <row r="901" spans="1:20" ht="15" x14ac:dyDescent="0.25">
      <c r="A901" s="1" t="s">
        <v>91</v>
      </c>
      <c r="B901" s="1" t="s">
        <v>92</v>
      </c>
      <c r="C901" s="1" t="str">
        <f t="shared" si="62"/>
        <v>F0036-U0783</v>
      </c>
      <c r="D901" s="1" t="s">
        <v>1107</v>
      </c>
      <c r="E901" s="1" t="s">
        <v>1122</v>
      </c>
      <c r="F901" s="21" t="s">
        <v>1237</v>
      </c>
      <c r="G901" s="11" t="str">
        <f t="shared" si="57"/>
        <v>F0036-U0783-költségmegosztó 2</v>
      </c>
      <c r="H901" s="11" t="str">
        <f>IFERROR(INDEX('Eötvös u E0034 ktgo ISTA'!$A$3:$Q$129,MATCH('költségosztó értékek'!G901,'Eötvös u E0034 ktgo ISTA'!$O$3:$O$129,0),5),"")</f>
        <v>004894513</v>
      </c>
      <c r="I901" s="6"/>
      <c r="J901" s="6"/>
      <c r="K901" s="6"/>
      <c r="L901" s="6"/>
      <c r="M901" s="6"/>
      <c r="N901" s="6"/>
      <c r="O901" s="6"/>
      <c r="P901" s="6"/>
      <c r="Q901" s="6">
        <f>IFERROR(INDEX('Eötvös u E0034 ktgo ISTA'!$E$3:$H$129,MATCH('költségosztó értékek'!$H901,'Eötvös u E0034 ktgo ISTA'!$E$3:$E$129,0),4),"")</f>
        <v>681</v>
      </c>
      <c r="R901" s="6"/>
      <c r="S901" s="6"/>
      <c r="T901" s="6"/>
    </row>
    <row r="902" spans="1:20" ht="15" x14ac:dyDescent="0.25">
      <c r="A902" s="1" t="s">
        <v>91</v>
      </c>
      <c r="B902" s="1" t="s">
        <v>92</v>
      </c>
      <c r="C902" s="1" t="str">
        <f t="shared" si="62"/>
        <v>F0036-U0783</v>
      </c>
      <c r="D902" s="1" t="s">
        <v>1107</v>
      </c>
      <c r="E902" s="1" t="s">
        <v>1122</v>
      </c>
      <c r="F902" s="21" t="s">
        <v>1238</v>
      </c>
      <c r="G902" s="11" t="str">
        <f t="shared" si="57"/>
        <v>F0036-U0783-költségmegosztó 3</v>
      </c>
      <c r="H902" s="11" t="str">
        <f>IFERROR(INDEX('Eötvös u E0034 ktgo ISTA'!$A$3:$Q$129,MATCH('költségosztó értékek'!G902,'Eötvös u E0034 ktgo ISTA'!$O$3:$O$129,0),5),"")</f>
        <v>004894438</v>
      </c>
      <c r="I902" s="6"/>
      <c r="J902" s="6"/>
      <c r="K902" s="6"/>
      <c r="L902" s="6"/>
      <c r="M902" s="6"/>
      <c r="N902" s="6"/>
      <c r="O902" s="6"/>
      <c r="P902" s="6"/>
      <c r="Q902" s="6">
        <f>IFERROR(INDEX('Eötvös u E0034 ktgo ISTA'!$E$3:$H$129,MATCH('költségosztó értékek'!$H902,'Eötvös u E0034 ktgo ISTA'!$E$3:$E$129,0),4),"")</f>
        <v>83</v>
      </c>
      <c r="R902" s="6"/>
      <c r="S902" s="6"/>
      <c r="T902" s="6"/>
    </row>
    <row r="903" spans="1:20" ht="15" x14ac:dyDescent="0.25">
      <c r="A903" s="1" t="s">
        <v>91</v>
      </c>
      <c r="B903" s="1" t="s">
        <v>92</v>
      </c>
      <c r="C903" s="1" t="str">
        <f t="shared" ref="C903:C904" si="68">CONCATENATE(A903,"-",B903)</f>
        <v>F0036-U0783</v>
      </c>
      <c r="D903" s="1" t="s">
        <v>1107</v>
      </c>
      <c r="E903" s="1" t="s">
        <v>1122</v>
      </c>
      <c r="F903" s="21" t="s">
        <v>1239</v>
      </c>
      <c r="G903" s="11" t="str">
        <f t="shared" si="57"/>
        <v>F0036-U0783-költségmegosztó 4</v>
      </c>
      <c r="H903" s="11" t="str">
        <f>IFERROR(INDEX('Eötvös u E0034 ktgo ISTA'!$A$3:$Q$129,MATCH('költségosztó értékek'!G903,'Eötvös u E0034 ktgo ISTA'!$O$3:$O$129,0),5),"")</f>
        <v>004894506</v>
      </c>
      <c r="I903" s="6"/>
      <c r="J903" s="6"/>
      <c r="K903" s="6"/>
      <c r="L903" s="6"/>
      <c r="M903" s="6"/>
      <c r="N903" s="6"/>
      <c r="O903" s="6"/>
      <c r="P903" s="6"/>
      <c r="Q903" s="6">
        <f>IFERROR(INDEX('Eötvös u E0034 ktgo ISTA'!$E$3:$H$129,MATCH('költségosztó értékek'!$H903,'Eötvös u E0034 ktgo ISTA'!$E$3:$E$129,0),4),"")</f>
        <v>193</v>
      </c>
      <c r="R903" s="6"/>
      <c r="S903" s="6"/>
      <c r="T903" s="6"/>
    </row>
    <row r="904" spans="1:20" ht="15" x14ac:dyDescent="0.25">
      <c r="A904" s="1" t="s">
        <v>91</v>
      </c>
      <c r="B904" s="1" t="s">
        <v>92</v>
      </c>
      <c r="C904" s="1" t="str">
        <f t="shared" si="68"/>
        <v>F0036-U0783</v>
      </c>
      <c r="D904" s="1" t="s">
        <v>1107</v>
      </c>
      <c r="E904" s="1" t="s">
        <v>1122</v>
      </c>
      <c r="F904" s="21" t="s">
        <v>1240</v>
      </c>
      <c r="G904" s="11" t="str">
        <f t="shared" si="57"/>
        <v>F0036-U0783-költségmegosztó 5</v>
      </c>
      <c r="H904" s="11" t="str">
        <f>IFERROR(INDEX('Eötvös u E0034 ktgo ISTA'!$A$3:$Q$129,MATCH('költségosztó értékek'!G904,'Eötvös u E0034 ktgo ISTA'!$O$3:$O$129,0),5),"")</f>
        <v>004894520</v>
      </c>
      <c r="I904" s="6"/>
      <c r="J904" s="6"/>
      <c r="K904" s="6"/>
      <c r="L904" s="6"/>
      <c r="M904" s="6"/>
      <c r="N904" s="6"/>
      <c r="O904" s="6"/>
      <c r="P904" s="6"/>
      <c r="Q904" s="6">
        <f>IFERROR(INDEX('Eötvös u E0034 ktgo ISTA'!$E$3:$H$129,MATCH('költségosztó értékek'!$H904,'Eötvös u E0034 ktgo ISTA'!$E$3:$E$129,0),4),"")</f>
        <v>761</v>
      </c>
      <c r="R904" s="6"/>
      <c r="S904" s="6"/>
      <c r="T904" s="6"/>
    </row>
    <row r="905" spans="1:20" ht="15" x14ac:dyDescent="0.25">
      <c r="A905" s="1" t="s">
        <v>91</v>
      </c>
      <c r="B905" s="1" t="s">
        <v>92</v>
      </c>
      <c r="C905" s="1" t="str">
        <f t="shared" si="62"/>
        <v>F0036-U0783</v>
      </c>
      <c r="D905" s="1" t="s">
        <v>1107</v>
      </c>
      <c r="E905" s="1" t="s">
        <v>1122</v>
      </c>
      <c r="F905" s="61" t="s">
        <v>1450</v>
      </c>
      <c r="G905" s="11" t="str">
        <f t="shared" ref="G905:G906" si="69">CONCATENATE(C905,"-",F905)</f>
        <v>F0036-U0783-költségmegosztó 6</v>
      </c>
      <c r="H905" s="11" t="str">
        <f>IFERROR(INDEX('Eötvös u E0034 ktgo ISTA'!$A$3:$Q$129,MATCH('költségosztó értékek'!G905,'Eötvös u E0034 ktgo ISTA'!$O$3:$O$129,0),5),"")</f>
        <v/>
      </c>
      <c r="I905" s="6"/>
      <c r="J905" s="6"/>
      <c r="K905" s="6"/>
      <c r="L905" s="6"/>
      <c r="M905" s="6"/>
      <c r="N905" s="6"/>
      <c r="O905" s="6"/>
      <c r="P905" s="6"/>
      <c r="Q905" s="6" t="str">
        <f>IFERROR(INDEX('Eötvös u E0034 ktgo ISTA'!$E$3:$H$129,MATCH('költségosztó értékek'!$H905,'Eötvös u E0034 ktgo ISTA'!$E$3:$E$129,0),4),"")</f>
        <v/>
      </c>
      <c r="R905" s="6"/>
      <c r="S905" s="6"/>
      <c r="T905" s="6"/>
    </row>
    <row r="906" spans="1:20" ht="15" x14ac:dyDescent="0.25">
      <c r="A906" s="1" t="s">
        <v>91</v>
      </c>
      <c r="B906" s="1" t="s">
        <v>92</v>
      </c>
      <c r="C906" s="1" t="str">
        <f t="shared" si="62"/>
        <v>F0036-U0783</v>
      </c>
      <c r="D906" s="1" t="s">
        <v>1107</v>
      </c>
      <c r="E906" s="1" t="s">
        <v>1122</v>
      </c>
      <c r="F906" s="61" t="s">
        <v>1451</v>
      </c>
      <c r="G906" s="11" t="str">
        <f t="shared" si="69"/>
        <v>F0036-U0783-költségmegosztó 7</v>
      </c>
      <c r="H906" s="11" t="str">
        <f>IFERROR(INDEX('Eötvös u E0034 ktgo ISTA'!$A$3:$Q$129,MATCH('költségosztó értékek'!G906,'Eötvös u E0034 ktgo ISTA'!$O$3:$O$129,0),5),"")</f>
        <v/>
      </c>
      <c r="I906" s="6"/>
      <c r="J906" s="6"/>
      <c r="K906" s="6"/>
      <c r="L906" s="6"/>
      <c r="M906" s="6"/>
      <c r="N906" s="6"/>
      <c r="O906" s="6"/>
      <c r="P906" s="6"/>
      <c r="Q906" s="6" t="str">
        <f>IFERROR(INDEX('Eötvös u E0034 ktgo ISTA'!$E$3:$H$129,MATCH('költségosztó értékek'!$H906,'Eötvös u E0034 ktgo ISTA'!$E$3:$E$129,0),4),"")</f>
        <v/>
      </c>
      <c r="R906" s="6"/>
      <c r="S906" s="6"/>
      <c r="T906" s="6"/>
    </row>
    <row r="907" spans="1:20" ht="15" x14ac:dyDescent="0.25">
      <c r="A907" s="1" t="s">
        <v>171</v>
      </c>
      <c r="B907" s="1" t="s">
        <v>76</v>
      </c>
      <c r="C907" s="1" t="str">
        <f t="shared" si="62"/>
        <v>F0071-U0071</v>
      </c>
      <c r="D907" s="1" t="s">
        <v>1078</v>
      </c>
      <c r="E907" s="1" t="s">
        <v>1123</v>
      </c>
      <c r="F907" s="21" t="s">
        <v>1236</v>
      </c>
      <c r="G907" s="11" t="str">
        <f t="shared" ref="G907:G942" si="70">CONCATENATE(C907,"-",F907)</f>
        <v>F0071-U0071-költségmegosztó 1</v>
      </c>
      <c r="H907" s="1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15" x14ac:dyDescent="0.25">
      <c r="A908" s="1" t="s">
        <v>171</v>
      </c>
      <c r="B908" s="1" t="s">
        <v>76</v>
      </c>
      <c r="C908" s="1" t="str">
        <f t="shared" si="62"/>
        <v>F0071-U0071</v>
      </c>
      <c r="D908" s="1" t="s">
        <v>1078</v>
      </c>
      <c r="E908" s="1" t="s">
        <v>1123</v>
      </c>
      <c r="F908" s="21" t="s">
        <v>1237</v>
      </c>
      <c r="G908" s="11" t="str">
        <f t="shared" si="70"/>
        <v>F0071-U0071-költségmegosztó 2</v>
      </c>
      <c r="H908" s="1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15" x14ac:dyDescent="0.25">
      <c r="A909" s="1" t="s">
        <v>171</v>
      </c>
      <c r="B909" s="1" t="s">
        <v>76</v>
      </c>
      <c r="C909" s="1" t="str">
        <f t="shared" si="62"/>
        <v>F0071-U0071</v>
      </c>
      <c r="D909" s="1" t="s">
        <v>1078</v>
      </c>
      <c r="E909" s="1" t="s">
        <v>1123</v>
      </c>
      <c r="F909" s="21" t="s">
        <v>1238</v>
      </c>
      <c r="G909" s="11" t="str">
        <f t="shared" si="70"/>
        <v>F0071-U0071-költségmegosztó 3</v>
      </c>
      <c r="H909" s="1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15" x14ac:dyDescent="0.25">
      <c r="A910" s="1" t="s">
        <v>171</v>
      </c>
      <c r="B910" s="1" t="s">
        <v>76</v>
      </c>
      <c r="C910" s="1" t="str">
        <f t="shared" si="62"/>
        <v>F0071-U0071</v>
      </c>
      <c r="D910" s="1" t="s">
        <v>1078</v>
      </c>
      <c r="E910" s="1" t="s">
        <v>1123</v>
      </c>
      <c r="F910" s="21" t="s">
        <v>1239</v>
      </c>
      <c r="G910" s="11" t="str">
        <f t="shared" si="70"/>
        <v>F0071-U0071-költségmegosztó 4</v>
      </c>
      <c r="H910" s="1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15" x14ac:dyDescent="0.25">
      <c r="A911" s="1" t="s">
        <v>171</v>
      </c>
      <c r="B911" s="1" t="s">
        <v>76</v>
      </c>
      <c r="C911" s="1" t="str">
        <f t="shared" si="62"/>
        <v>F0071-U0071</v>
      </c>
      <c r="D911" s="1" t="s">
        <v>1078</v>
      </c>
      <c r="E911" s="1" t="s">
        <v>1123</v>
      </c>
      <c r="F911" s="21" t="s">
        <v>1240</v>
      </c>
      <c r="G911" s="11" t="str">
        <f t="shared" si="70"/>
        <v>F0071-U0071-költségmegosztó 5</v>
      </c>
      <c r="H911" s="1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15" x14ac:dyDescent="0.25">
      <c r="A912" s="1" t="s">
        <v>190</v>
      </c>
      <c r="B912" s="1" t="s">
        <v>191</v>
      </c>
      <c r="C912" s="1" t="str">
        <f t="shared" si="62"/>
        <v>F0081-U0832</v>
      </c>
      <c r="D912" s="1" t="s">
        <v>1078</v>
      </c>
      <c r="E912" s="1" t="s">
        <v>1123</v>
      </c>
      <c r="F912" s="21" t="s">
        <v>1236</v>
      </c>
      <c r="G912" s="11" t="str">
        <f t="shared" si="70"/>
        <v>F0081-U0832-költségmegosztó 1</v>
      </c>
      <c r="H912" s="1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15" x14ac:dyDescent="0.25">
      <c r="A913" s="1" t="s">
        <v>190</v>
      </c>
      <c r="B913" s="1" t="s">
        <v>191</v>
      </c>
      <c r="C913" s="1" t="str">
        <f t="shared" si="62"/>
        <v>F0081-U0832</v>
      </c>
      <c r="D913" s="1" t="s">
        <v>1078</v>
      </c>
      <c r="E913" s="1" t="s">
        <v>1123</v>
      </c>
      <c r="F913" s="21" t="s">
        <v>1237</v>
      </c>
      <c r="G913" s="11" t="str">
        <f t="shared" si="70"/>
        <v>F0081-U0832-költségmegosztó 2</v>
      </c>
      <c r="H913" s="1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15" x14ac:dyDescent="0.25">
      <c r="A914" s="1" t="s">
        <v>190</v>
      </c>
      <c r="B914" s="1" t="s">
        <v>191</v>
      </c>
      <c r="C914" s="1" t="str">
        <f t="shared" si="62"/>
        <v>F0081-U0832</v>
      </c>
      <c r="D914" s="1" t="s">
        <v>1078</v>
      </c>
      <c r="E914" s="1" t="s">
        <v>1123</v>
      </c>
      <c r="F914" s="21" t="s">
        <v>1238</v>
      </c>
      <c r="G914" s="11" t="str">
        <f t="shared" si="70"/>
        <v>F0081-U0832-költségmegosztó 3</v>
      </c>
      <c r="H914" s="1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15" x14ac:dyDescent="0.25">
      <c r="A915" s="1" t="s">
        <v>190</v>
      </c>
      <c r="B915" s="1" t="s">
        <v>191</v>
      </c>
      <c r="C915" s="1" t="str">
        <f t="shared" si="62"/>
        <v>F0081-U0832</v>
      </c>
      <c r="D915" s="1" t="s">
        <v>1078</v>
      </c>
      <c r="E915" s="1" t="s">
        <v>1123</v>
      </c>
      <c r="F915" s="21" t="s">
        <v>1239</v>
      </c>
      <c r="G915" s="11" t="str">
        <f t="shared" si="70"/>
        <v>F0081-U0832-költségmegosztó 4</v>
      </c>
      <c r="H915" s="1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15" x14ac:dyDescent="0.25">
      <c r="A916" s="1" t="s">
        <v>190</v>
      </c>
      <c r="B916" s="1" t="s">
        <v>191</v>
      </c>
      <c r="C916" s="1" t="str">
        <f t="shared" si="62"/>
        <v>F0081-U0832</v>
      </c>
      <c r="D916" s="1" t="s">
        <v>1078</v>
      </c>
      <c r="E916" s="1" t="s">
        <v>1123</v>
      </c>
      <c r="F916" s="21" t="s">
        <v>1240</v>
      </c>
      <c r="G916" s="11" t="str">
        <f t="shared" si="70"/>
        <v>F0081-U0832-költségmegosztó 5</v>
      </c>
      <c r="H916" s="1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15" x14ac:dyDescent="0.25">
      <c r="A917" s="1" t="s">
        <v>192</v>
      </c>
      <c r="B917" s="1" t="s">
        <v>193</v>
      </c>
      <c r="C917" s="1" t="str">
        <f t="shared" si="62"/>
        <v>F0082-U0082</v>
      </c>
      <c r="D917" s="1" t="s">
        <v>1078</v>
      </c>
      <c r="E917" s="1" t="s">
        <v>1123</v>
      </c>
      <c r="F917" s="21" t="s">
        <v>1236</v>
      </c>
      <c r="G917" s="11" t="str">
        <f t="shared" si="70"/>
        <v>F0082-U0082-költségmegosztó 1</v>
      </c>
      <c r="H917" s="1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15" x14ac:dyDescent="0.25">
      <c r="A918" s="1" t="s">
        <v>192</v>
      </c>
      <c r="B918" s="1" t="s">
        <v>193</v>
      </c>
      <c r="C918" s="1" t="str">
        <f t="shared" si="62"/>
        <v>F0082-U0082</v>
      </c>
      <c r="D918" s="1" t="s">
        <v>1078</v>
      </c>
      <c r="E918" s="1" t="s">
        <v>1123</v>
      </c>
      <c r="F918" s="21" t="s">
        <v>1237</v>
      </c>
      <c r="G918" s="11" t="str">
        <f t="shared" si="70"/>
        <v>F0082-U0082-költségmegosztó 2</v>
      </c>
      <c r="H918" s="1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15" x14ac:dyDescent="0.25">
      <c r="A919" s="1" t="s">
        <v>192</v>
      </c>
      <c r="B919" s="1" t="s">
        <v>193</v>
      </c>
      <c r="C919" s="1" t="str">
        <f t="shared" si="62"/>
        <v>F0082-U0082</v>
      </c>
      <c r="D919" s="1" t="s">
        <v>1078</v>
      </c>
      <c r="E919" s="1" t="s">
        <v>1123</v>
      </c>
      <c r="F919" s="21" t="s">
        <v>1238</v>
      </c>
      <c r="G919" s="11" t="str">
        <f t="shared" si="70"/>
        <v>F0082-U0082-költségmegosztó 3</v>
      </c>
      <c r="H919" s="1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15" x14ac:dyDescent="0.25">
      <c r="A920" s="1" t="s">
        <v>192</v>
      </c>
      <c r="B920" s="1" t="s">
        <v>193</v>
      </c>
      <c r="C920" s="1" t="str">
        <f t="shared" si="62"/>
        <v>F0082-U0082</v>
      </c>
      <c r="D920" s="1" t="s">
        <v>1078</v>
      </c>
      <c r="E920" s="1" t="s">
        <v>1123</v>
      </c>
      <c r="F920" s="21" t="s">
        <v>1239</v>
      </c>
      <c r="G920" s="11" t="str">
        <f t="shared" si="70"/>
        <v>F0082-U0082-költségmegosztó 4</v>
      </c>
      <c r="H920" s="1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15" x14ac:dyDescent="0.25">
      <c r="A921" s="1" t="s">
        <v>192</v>
      </c>
      <c r="B921" s="1" t="s">
        <v>193</v>
      </c>
      <c r="C921" s="1" t="str">
        <f t="shared" si="62"/>
        <v>F0082-U0082</v>
      </c>
      <c r="D921" s="1" t="s">
        <v>1078</v>
      </c>
      <c r="E921" s="1" t="s">
        <v>1123</v>
      </c>
      <c r="F921" s="21" t="s">
        <v>1240</v>
      </c>
      <c r="G921" s="11" t="str">
        <f t="shared" si="70"/>
        <v>F0082-U0082-költségmegosztó 5</v>
      </c>
      <c r="H921" s="1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15" x14ac:dyDescent="0.25">
      <c r="A922" s="1" t="s">
        <v>194</v>
      </c>
      <c r="B922" s="1" t="s">
        <v>195</v>
      </c>
      <c r="C922" s="1" t="str">
        <f t="shared" si="62"/>
        <v>F0083-U0807</v>
      </c>
      <c r="D922" s="1" t="s">
        <v>1078</v>
      </c>
      <c r="E922" s="1" t="s">
        <v>1123</v>
      </c>
      <c r="F922" s="21" t="s">
        <v>1236</v>
      </c>
      <c r="G922" s="11" t="str">
        <f t="shared" si="70"/>
        <v>F0083-U0807-költségmegosztó 1</v>
      </c>
      <c r="H922" s="1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15" x14ac:dyDescent="0.25">
      <c r="A923" s="1" t="s">
        <v>194</v>
      </c>
      <c r="B923" s="1" t="s">
        <v>195</v>
      </c>
      <c r="C923" s="1" t="str">
        <f t="shared" si="62"/>
        <v>F0083-U0807</v>
      </c>
      <c r="D923" s="1" t="s">
        <v>1078</v>
      </c>
      <c r="E923" s="1" t="s">
        <v>1123</v>
      </c>
      <c r="F923" s="21" t="s">
        <v>1237</v>
      </c>
      <c r="G923" s="11" t="str">
        <f t="shared" si="70"/>
        <v>F0083-U0807-költségmegosztó 2</v>
      </c>
      <c r="H923" s="1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15" x14ac:dyDescent="0.25">
      <c r="A924" s="1" t="s">
        <v>194</v>
      </c>
      <c r="B924" s="1" t="s">
        <v>195</v>
      </c>
      <c r="C924" s="1" t="str">
        <f t="shared" si="62"/>
        <v>F0083-U0807</v>
      </c>
      <c r="D924" s="1" t="s">
        <v>1078</v>
      </c>
      <c r="E924" s="1" t="s">
        <v>1123</v>
      </c>
      <c r="F924" s="21" t="s">
        <v>1238</v>
      </c>
      <c r="G924" s="11" t="str">
        <f t="shared" si="70"/>
        <v>F0083-U0807-költségmegosztó 3</v>
      </c>
      <c r="H924" s="1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15" x14ac:dyDescent="0.25">
      <c r="A925" s="1" t="s">
        <v>194</v>
      </c>
      <c r="B925" s="1" t="s">
        <v>195</v>
      </c>
      <c r="C925" s="1" t="str">
        <f t="shared" si="62"/>
        <v>F0083-U0807</v>
      </c>
      <c r="D925" s="1" t="s">
        <v>1078</v>
      </c>
      <c r="E925" s="1" t="s">
        <v>1123</v>
      </c>
      <c r="F925" s="21" t="s">
        <v>1239</v>
      </c>
      <c r="G925" s="11" t="str">
        <f t="shared" si="70"/>
        <v>F0083-U0807-költségmegosztó 4</v>
      </c>
      <c r="H925" s="1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15" x14ac:dyDescent="0.25">
      <c r="A926" s="1" t="s">
        <v>194</v>
      </c>
      <c r="B926" s="1" t="s">
        <v>195</v>
      </c>
      <c r="C926" s="1" t="str">
        <f t="shared" si="62"/>
        <v>F0083-U0807</v>
      </c>
      <c r="D926" s="1" t="s">
        <v>1078</v>
      </c>
      <c r="E926" s="1" t="s">
        <v>1123</v>
      </c>
      <c r="F926" s="21" t="s">
        <v>1240</v>
      </c>
      <c r="G926" s="11" t="str">
        <f t="shared" si="70"/>
        <v>F0083-U0807-költségmegosztó 5</v>
      </c>
      <c r="H926" s="1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15" x14ac:dyDescent="0.25">
      <c r="A927" s="1" t="s">
        <v>196</v>
      </c>
      <c r="B927" s="1" t="s">
        <v>197</v>
      </c>
      <c r="C927" s="1" t="str">
        <f t="shared" si="62"/>
        <v>F0084-U0893</v>
      </c>
      <c r="D927" s="1" t="s">
        <v>1078</v>
      </c>
      <c r="E927" s="1" t="s">
        <v>1123</v>
      </c>
      <c r="F927" s="21" t="s">
        <v>1236</v>
      </c>
      <c r="G927" s="11" t="str">
        <f t="shared" si="70"/>
        <v>F0084-U0893-költségmegosztó 1</v>
      </c>
      <c r="H927" s="1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15" x14ac:dyDescent="0.25">
      <c r="A928" s="1" t="s">
        <v>196</v>
      </c>
      <c r="B928" s="1" t="s">
        <v>197</v>
      </c>
      <c r="C928" s="1" t="str">
        <f t="shared" si="62"/>
        <v>F0084-U0893</v>
      </c>
      <c r="D928" s="1" t="s">
        <v>1078</v>
      </c>
      <c r="E928" s="1" t="s">
        <v>1123</v>
      </c>
      <c r="F928" s="21" t="s">
        <v>1237</v>
      </c>
      <c r="G928" s="11" t="str">
        <f t="shared" si="70"/>
        <v>F0084-U0893-költségmegosztó 2</v>
      </c>
      <c r="H928" s="1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15" x14ac:dyDescent="0.25">
      <c r="A929" s="1" t="s">
        <v>196</v>
      </c>
      <c r="B929" s="1" t="s">
        <v>197</v>
      </c>
      <c r="C929" s="1" t="str">
        <f t="shared" si="62"/>
        <v>F0084-U0893</v>
      </c>
      <c r="D929" s="1" t="s">
        <v>1078</v>
      </c>
      <c r="E929" s="1" t="s">
        <v>1123</v>
      </c>
      <c r="F929" s="21" t="s">
        <v>1238</v>
      </c>
      <c r="G929" s="11" t="str">
        <f t="shared" si="70"/>
        <v>F0084-U0893-költségmegosztó 3</v>
      </c>
      <c r="H929" s="1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15" x14ac:dyDescent="0.25">
      <c r="A930" s="1" t="s">
        <v>196</v>
      </c>
      <c r="B930" s="1" t="s">
        <v>197</v>
      </c>
      <c r="C930" s="1" t="str">
        <f t="shared" si="62"/>
        <v>F0084-U0893</v>
      </c>
      <c r="D930" s="1" t="s">
        <v>1078</v>
      </c>
      <c r="E930" s="1" t="s">
        <v>1123</v>
      </c>
      <c r="F930" s="21" t="s">
        <v>1239</v>
      </c>
      <c r="G930" s="11" t="str">
        <f t="shared" si="70"/>
        <v>F0084-U0893-költségmegosztó 4</v>
      </c>
      <c r="H930" s="1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15" x14ac:dyDescent="0.25">
      <c r="A931" s="1" t="s">
        <v>196</v>
      </c>
      <c r="B931" s="1" t="s">
        <v>197</v>
      </c>
      <c r="C931" s="1" t="str">
        <f t="shared" si="62"/>
        <v>F0084-U0893</v>
      </c>
      <c r="D931" s="1" t="s">
        <v>1078</v>
      </c>
      <c r="E931" s="1" t="s">
        <v>1123</v>
      </c>
      <c r="F931" s="21" t="s">
        <v>1240</v>
      </c>
      <c r="G931" s="11" t="str">
        <f t="shared" si="70"/>
        <v>F0084-U0893-költségmegosztó 5</v>
      </c>
      <c r="H931" s="1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15" x14ac:dyDescent="0.25">
      <c r="A932" s="1" t="s">
        <v>198</v>
      </c>
      <c r="B932" s="1" t="s">
        <v>199</v>
      </c>
      <c r="C932" s="1" t="str">
        <f t="shared" si="62"/>
        <v>F0085-U0102</v>
      </c>
      <c r="D932" s="1" t="s">
        <v>1078</v>
      </c>
      <c r="E932" s="1" t="s">
        <v>1123</v>
      </c>
      <c r="F932" s="21" t="s">
        <v>1236</v>
      </c>
      <c r="G932" s="11" t="str">
        <f t="shared" si="70"/>
        <v>F0085-U0102-költségmegosztó 1</v>
      </c>
      <c r="H932" s="1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15" x14ac:dyDescent="0.25">
      <c r="A933" s="1" t="s">
        <v>198</v>
      </c>
      <c r="B933" s="1" t="s">
        <v>199</v>
      </c>
      <c r="C933" s="1" t="str">
        <f t="shared" si="62"/>
        <v>F0085-U0102</v>
      </c>
      <c r="D933" s="1" t="s">
        <v>1078</v>
      </c>
      <c r="E933" s="1" t="s">
        <v>1123</v>
      </c>
      <c r="F933" s="21" t="s">
        <v>1237</v>
      </c>
      <c r="G933" s="11" t="str">
        <f t="shared" si="70"/>
        <v>F0085-U0102-költségmegosztó 2</v>
      </c>
      <c r="H933" s="1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15" x14ac:dyDescent="0.25">
      <c r="A934" s="1" t="s">
        <v>198</v>
      </c>
      <c r="B934" s="1" t="s">
        <v>199</v>
      </c>
      <c r="C934" s="1" t="str">
        <f t="shared" si="62"/>
        <v>F0085-U0102</v>
      </c>
      <c r="D934" s="1" t="s">
        <v>1078</v>
      </c>
      <c r="E934" s="1" t="s">
        <v>1123</v>
      </c>
      <c r="F934" s="21" t="s">
        <v>1238</v>
      </c>
      <c r="G934" s="11" t="str">
        <f t="shared" si="70"/>
        <v>F0085-U0102-költségmegosztó 3</v>
      </c>
      <c r="H934" s="1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15" x14ac:dyDescent="0.25">
      <c r="A935" s="1" t="s">
        <v>198</v>
      </c>
      <c r="B935" s="1" t="s">
        <v>199</v>
      </c>
      <c r="C935" s="1" t="str">
        <f t="shared" si="62"/>
        <v>F0085-U0102</v>
      </c>
      <c r="D935" s="1" t="s">
        <v>1078</v>
      </c>
      <c r="E935" s="1" t="s">
        <v>1123</v>
      </c>
      <c r="F935" s="21" t="s">
        <v>1239</v>
      </c>
      <c r="G935" s="11" t="str">
        <f t="shared" si="70"/>
        <v>F0085-U0102-költségmegosztó 4</v>
      </c>
      <c r="H935" s="1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15" x14ac:dyDescent="0.25">
      <c r="A936" s="1" t="s">
        <v>198</v>
      </c>
      <c r="B936" s="1" t="s">
        <v>199</v>
      </c>
      <c r="C936" s="1" t="str">
        <f t="shared" si="62"/>
        <v>F0085-U0102</v>
      </c>
      <c r="D936" s="1" t="s">
        <v>1078</v>
      </c>
      <c r="E936" s="1" t="s">
        <v>1123</v>
      </c>
      <c r="F936" s="21" t="s">
        <v>1240</v>
      </c>
      <c r="G936" s="11" t="str">
        <f t="shared" si="70"/>
        <v>F0085-U0102-költségmegosztó 5</v>
      </c>
      <c r="H936" s="1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15" x14ac:dyDescent="0.25">
      <c r="A937" s="1" t="s">
        <v>200</v>
      </c>
      <c r="B937" s="1" t="s">
        <v>201</v>
      </c>
      <c r="C937" s="1" t="str">
        <f t="shared" si="62"/>
        <v>F0086-U0100</v>
      </c>
      <c r="D937" s="1" t="s">
        <v>1078</v>
      </c>
      <c r="E937" s="1" t="s">
        <v>1123</v>
      </c>
      <c r="F937" s="21" t="s">
        <v>1236</v>
      </c>
      <c r="G937" s="11" t="str">
        <f t="shared" si="70"/>
        <v>F0086-U0100-költségmegosztó 1</v>
      </c>
      <c r="H937" s="1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15" x14ac:dyDescent="0.25">
      <c r="A938" s="1" t="s">
        <v>200</v>
      </c>
      <c r="B938" s="1" t="s">
        <v>201</v>
      </c>
      <c r="C938" s="1" t="str">
        <f t="shared" si="62"/>
        <v>F0086-U0100</v>
      </c>
      <c r="D938" s="1" t="s">
        <v>1078</v>
      </c>
      <c r="E938" s="1" t="s">
        <v>1123</v>
      </c>
      <c r="F938" s="21" t="s">
        <v>1237</v>
      </c>
      <c r="G938" s="11" t="str">
        <f t="shared" si="70"/>
        <v>F0086-U0100-költségmegosztó 2</v>
      </c>
      <c r="H938" s="1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15" x14ac:dyDescent="0.25">
      <c r="A939" s="1" t="s">
        <v>200</v>
      </c>
      <c r="B939" s="1" t="s">
        <v>201</v>
      </c>
      <c r="C939" s="1" t="str">
        <f t="shared" si="62"/>
        <v>F0086-U0100</v>
      </c>
      <c r="D939" s="1" t="s">
        <v>1078</v>
      </c>
      <c r="E939" s="1" t="s">
        <v>1123</v>
      </c>
      <c r="F939" s="21" t="s">
        <v>1238</v>
      </c>
      <c r="G939" s="11" t="str">
        <f t="shared" si="70"/>
        <v>F0086-U0100-költségmegosztó 3</v>
      </c>
      <c r="H939" s="1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15" x14ac:dyDescent="0.25">
      <c r="A940" s="1" t="s">
        <v>200</v>
      </c>
      <c r="B940" s="1" t="s">
        <v>201</v>
      </c>
      <c r="C940" s="1" t="str">
        <f t="shared" si="62"/>
        <v>F0086-U0100</v>
      </c>
      <c r="D940" s="1" t="s">
        <v>1078</v>
      </c>
      <c r="E940" s="1" t="s">
        <v>1123</v>
      </c>
      <c r="F940" s="21" t="s">
        <v>1239</v>
      </c>
      <c r="G940" s="11" t="str">
        <f t="shared" si="70"/>
        <v>F0086-U0100-költségmegosztó 4</v>
      </c>
      <c r="H940" s="1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15" x14ac:dyDescent="0.25">
      <c r="A941" s="1" t="s">
        <v>200</v>
      </c>
      <c r="B941" s="1" t="s">
        <v>201</v>
      </c>
      <c r="C941" s="1" t="str">
        <f t="shared" si="62"/>
        <v>F0086-U0100</v>
      </c>
      <c r="D941" s="1" t="s">
        <v>1078</v>
      </c>
      <c r="E941" s="1" t="s">
        <v>1123</v>
      </c>
      <c r="F941" s="21" t="s">
        <v>1240</v>
      </c>
      <c r="G941" s="11" t="str">
        <f t="shared" si="70"/>
        <v>F0086-U0100-költségmegosztó 5</v>
      </c>
      <c r="H941" s="1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15" x14ac:dyDescent="0.25">
      <c r="A942" s="1" t="s">
        <v>186</v>
      </c>
      <c r="B942" s="1" t="s">
        <v>187</v>
      </c>
      <c r="C942" s="1" t="str">
        <f t="shared" si="62"/>
        <v>F0079-U0964</v>
      </c>
      <c r="D942" s="1" t="s">
        <v>1078</v>
      </c>
      <c r="E942" s="1" t="s">
        <v>1123</v>
      </c>
      <c r="F942" s="21" t="s">
        <v>1236</v>
      </c>
      <c r="G942" s="11" t="str">
        <f t="shared" si="70"/>
        <v>F0079-U0964-költségmegosztó 1</v>
      </c>
      <c r="H942" s="1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15" x14ac:dyDescent="0.25">
      <c r="A943" s="1" t="s">
        <v>186</v>
      </c>
      <c r="B943" s="1" t="s">
        <v>187</v>
      </c>
      <c r="C943" s="1" t="str">
        <f t="shared" ref="C943:C1006" si="71">CONCATENATE(A943,"-",B943)</f>
        <v>F0079-U0964</v>
      </c>
      <c r="D943" s="1" t="s">
        <v>1078</v>
      </c>
      <c r="E943" s="1" t="s">
        <v>1123</v>
      </c>
      <c r="F943" s="21" t="s">
        <v>1237</v>
      </c>
      <c r="G943" s="11" t="str">
        <f t="shared" ref="G943:G1006" si="72">CONCATENATE(C943,"-",F943)</f>
        <v>F0079-U0964-költségmegosztó 2</v>
      </c>
      <c r="H943" s="1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15" x14ac:dyDescent="0.25">
      <c r="A944" s="1" t="s">
        <v>186</v>
      </c>
      <c r="B944" s="1" t="s">
        <v>187</v>
      </c>
      <c r="C944" s="1" t="str">
        <f t="shared" si="71"/>
        <v>F0079-U0964</v>
      </c>
      <c r="D944" s="1" t="s">
        <v>1078</v>
      </c>
      <c r="E944" s="1" t="s">
        <v>1123</v>
      </c>
      <c r="F944" s="21" t="s">
        <v>1238</v>
      </c>
      <c r="G944" s="11" t="str">
        <f t="shared" si="72"/>
        <v>F0079-U0964-költségmegosztó 3</v>
      </c>
      <c r="H944" s="1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15" x14ac:dyDescent="0.25">
      <c r="A945" s="1" t="s">
        <v>186</v>
      </c>
      <c r="B945" s="1" t="s">
        <v>187</v>
      </c>
      <c r="C945" s="1" t="str">
        <f t="shared" si="71"/>
        <v>F0079-U0964</v>
      </c>
      <c r="D945" s="1" t="s">
        <v>1078</v>
      </c>
      <c r="E945" s="1" t="s">
        <v>1123</v>
      </c>
      <c r="F945" s="21" t="s">
        <v>1239</v>
      </c>
      <c r="G945" s="11" t="str">
        <f t="shared" si="72"/>
        <v>F0079-U0964-költségmegosztó 4</v>
      </c>
      <c r="H945" s="1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15" x14ac:dyDescent="0.25">
      <c r="A946" s="1" t="s">
        <v>186</v>
      </c>
      <c r="B946" s="1" t="s">
        <v>187</v>
      </c>
      <c r="C946" s="1" t="str">
        <f t="shared" si="71"/>
        <v>F0079-U0964</v>
      </c>
      <c r="D946" s="1" t="s">
        <v>1078</v>
      </c>
      <c r="E946" s="1" t="s">
        <v>1123</v>
      </c>
      <c r="F946" s="21" t="s">
        <v>1240</v>
      </c>
      <c r="G946" s="11" t="str">
        <f t="shared" si="72"/>
        <v>F0079-U0964-költségmegosztó 5</v>
      </c>
      <c r="H946" s="1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15" x14ac:dyDescent="0.25">
      <c r="A947" s="1" t="s">
        <v>188</v>
      </c>
      <c r="B947" s="1" t="s">
        <v>189</v>
      </c>
      <c r="C947" s="1" t="str">
        <f t="shared" si="71"/>
        <v>F0080-U0937</v>
      </c>
      <c r="D947" s="1" t="s">
        <v>1078</v>
      </c>
      <c r="E947" s="1" t="s">
        <v>1123</v>
      </c>
      <c r="F947" s="21" t="s">
        <v>1236</v>
      </c>
      <c r="G947" s="11" t="str">
        <f t="shared" si="72"/>
        <v>F0080-U0937-költségmegosztó 1</v>
      </c>
      <c r="H947" s="1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15" x14ac:dyDescent="0.25">
      <c r="A948" s="1" t="s">
        <v>188</v>
      </c>
      <c r="B948" s="1" t="s">
        <v>189</v>
      </c>
      <c r="C948" s="1" t="str">
        <f t="shared" si="71"/>
        <v>F0080-U0937</v>
      </c>
      <c r="D948" s="1" t="s">
        <v>1078</v>
      </c>
      <c r="E948" s="1" t="s">
        <v>1123</v>
      </c>
      <c r="F948" s="21" t="s">
        <v>1237</v>
      </c>
      <c r="G948" s="11" t="str">
        <f t="shared" si="72"/>
        <v>F0080-U0937-költségmegosztó 2</v>
      </c>
      <c r="H948" s="1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5" x14ac:dyDescent="0.25">
      <c r="A949" s="1" t="s">
        <v>188</v>
      </c>
      <c r="B949" s="1" t="s">
        <v>189</v>
      </c>
      <c r="C949" s="1" t="str">
        <f t="shared" si="71"/>
        <v>F0080-U0937</v>
      </c>
      <c r="D949" s="1" t="s">
        <v>1078</v>
      </c>
      <c r="E949" s="1" t="s">
        <v>1123</v>
      </c>
      <c r="F949" s="21" t="s">
        <v>1238</v>
      </c>
      <c r="G949" s="11" t="str">
        <f t="shared" si="72"/>
        <v>F0080-U0937-költségmegosztó 3</v>
      </c>
      <c r="H949" s="1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15" x14ac:dyDescent="0.25">
      <c r="A950" s="1" t="s">
        <v>188</v>
      </c>
      <c r="B950" s="1" t="s">
        <v>189</v>
      </c>
      <c r="C950" s="1" t="str">
        <f t="shared" si="71"/>
        <v>F0080-U0937</v>
      </c>
      <c r="D950" s="1" t="s">
        <v>1078</v>
      </c>
      <c r="E950" s="1" t="s">
        <v>1123</v>
      </c>
      <c r="F950" s="21" t="s">
        <v>1239</v>
      </c>
      <c r="G950" s="11" t="str">
        <f t="shared" si="72"/>
        <v>F0080-U0937-költségmegosztó 4</v>
      </c>
      <c r="H950" s="1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15" x14ac:dyDescent="0.25">
      <c r="A951" s="1" t="s">
        <v>188</v>
      </c>
      <c r="B951" s="1" t="s">
        <v>189</v>
      </c>
      <c r="C951" s="1" t="str">
        <f t="shared" si="71"/>
        <v>F0080-U0937</v>
      </c>
      <c r="D951" s="1" t="s">
        <v>1078</v>
      </c>
      <c r="E951" s="1" t="s">
        <v>1123</v>
      </c>
      <c r="F951" s="21" t="s">
        <v>1240</v>
      </c>
      <c r="G951" s="11" t="str">
        <f t="shared" si="72"/>
        <v>F0080-U0937-költségmegosztó 5</v>
      </c>
      <c r="H951" s="1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15" x14ac:dyDescent="0.25">
      <c r="A952" s="1" t="s">
        <v>202</v>
      </c>
      <c r="B952" s="1" t="s">
        <v>203</v>
      </c>
      <c r="C952" s="1" t="str">
        <f t="shared" si="71"/>
        <v>F0087-U0948</v>
      </c>
      <c r="D952" s="1" t="s">
        <v>1078</v>
      </c>
      <c r="E952" s="1" t="s">
        <v>1123</v>
      </c>
      <c r="F952" s="21" t="s">
        <v>1236</v>
      </c>
      <c r="G952" s="11" t="str">
        <f t="shared" si="72"/>
        <v>F0087-U0948-költségmegosztó 1</v>
      </c>
      <c r="H952" s="1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15" x14ac:dyDescent="0.25">
      <c r="A953" s="1" t="s">
        <v>202</v>
      </c>
      <c r="B953" s="1" t="s">
        <v>203</v>
      </c>
      <c r="C953" s="1" t="str">
        <f t="shared" si="71"/>
        <v>F0087-U0948</v>
      </c>
      <c r="D953" s="1" t="s">
        <v>1078</v>
      </c>
      <c r="E953" s="1" t="s">
        <v>1123</v>
      </c>
      <c r="F953" s="21" t="s">
        <v>1237</v>
      </c>
      <c r="G953" s="11" t="str">
        <f t="shared" si="72"/>
        <v>F0087-U0948-költségmegosztó 2</v>
      </c>
      <c r="H953" s="1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15" x14ac:dyDescent="0.25">
      <c r="A954" s="1" t="s">
        <v>202</v>
      </c>
      <c r="B954" s="1" t="s">
        <v>203</v>
      </c>
      <c r="C954" s="1" t="str">
        <f t="shared" si="71"/>
        <v>F0087-U0948</v>
      </c>
      <c r="D954" s="1" t="s">
        <v>1078</v>
      </c>
      <c r="E954" s="1" t="s">
        <v>1123</v>
      </c>
      <c r="F954" s="21" t="s">
        <v>1238</v>
      </c>
      <c r="G954" s="11" t="str">
        <f t="shared" si="72"/>
        <v>F0087-U0948-költségmegosztó 3</v>
      </c>
      <c r="H954" s="1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15" x14ac:dyDescent="0.25">
      <c r="A955" s="1" t="s">
        <v>202</v>
      </c>
      <c r="B955" s="1" t="s">
        <v>203</v>
      </c>
      <c r="C955" s="1" t="str">
        <f t="shared" si="71"/>
        <v>F0087-U0948</v>
      </c>
      <c r="D955" s="1" t="s">
        <v>1078</v>
      </c>
      <c r="E955" s="1" t="s">
        <v>1123</v>
      </c>
      <c r="F955" s="21" t="s">
        <v>1239</v>
      </c>
      <c r="G955" s="11" t="str">
        <f t="shared" si="72"/>
        <v>F0087-U0948-költségmegosztó 4</v>
      </c>
      <c r="H955" s="1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15" x14ac:dyDescent="0.25">
      <c r="A956" s="1" t="s">
        <v>202</v>
      </c>
      <c r="B956" s="1" t="s">
        <v>203</v>
      </c>
      <c r="C956" s="1" t="str">
        <f t="shared" si="71"/>
        <v>F0087-U0948</v>
      </c>
      <c r="D956" s="1" t="s">
        <v>1078</v>
      </c>
      <c r="E956" s="1" t="s">
        <v>1123</v>
      </c>
      <c r="F956" s="21" t="s">
        <v>1240</v>
      </c>
      <c r="G956" s="11" t="str">
        <f t="shared" si="72"/>
        <v>F0087-U0948-költségmegosztó 5</v>
      </c>
      <c r="H956" s="1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15" x14ac:dyDescent="0.25">
      <c r="A957" s="1" t="s">
        <v>204</v>
      </c>
      <c r="B957" s="1" t="s">
        <v>205</v>
      </c>
      <c r="C957" s="1" t="str">
        <f t="shared" si="71"/>
        <v>F0088-U0997</v>
      </c>
      <c r="D957" s="1" t="s">
        <v>1078</v>
      </c>
      <c r="E957" s="1" t="s">
        <v>1123</v>
      </c>
      <c r="F957" s="21" t="s">
        <v>1236</v>
      </c>
      <c r="G957" s="11" t="str">
        <f t="shared" si="72"/>
        <v>F0088-U0997-költségmegosztó 1</v>
      </c>
      <c r="H957" s="1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15" x14ac:dyDescent="0.25">
      <c r="A958" s="1" t="s">
        <v>204</v>
      </c>
      <c r="B958" s="1" t="s">
        <v>205</v>
      </c>
      <c r="C958" s="1" t="str">
        <f t="shared" si="71"/>
        <v>F0088-U0997</v>
      </c>
      <c r="D958" s="1" t="s">
        <v>1078</v>
      </c>
      <c r="E958" s="1" t="s">
        <v>1123</v>
      </c>
      <c r="F958" s="21" t="s">
        <v>1237</v>
      </c>
      <c r="G958" s="11" t="str">
        <f t="shared" si="72"/>
        <v>F0088-U0997-költségmegosztó 2</v>
      </c>
      <c r="H958" s="1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15" x14ac:dyDescent="0.25">
      <c r="A959" s="1" t="s">
        <v>204</v>
      </c>
      <c r="B959" s="1" t="s">
        <v>205</v>
      </c>
      <c r="C959" s="1" t="str">
        <f t="shared" si="71"/>
        <v>F0088-U0997</v>
      </c>
      <c r="D959" s="1" t="s">
        <v>1078</v>
      </c>
      <c r="E959" s="1" t="s">
        <v>1123</v>
      </c>
      <c r="F959" s="21" t="s">
        <v>1238</v>
      </c>
      <c r="G959" s="11" t="str">
        <f t="shared" si="72"/>
        <v>F0088-U0997-költségmegosztó 3</v>
      </c>
      <c r="H959" s="1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15" x14ac:dyDescent="0.25">
      <c r="A960" s="1" t="s">
        <v>204</v>
      </c>
      <c r="B960" s="1" t="s">
        <v>205</v>
      </c>
      <c r="C960" s="1" t="str">
        <f t="shared" si="71"/>
        <v>F0088-U0997</v>
      </c>
      <c r="D960" s="1" t="s">
        <v>1078</v>
      </c>
      <c r="E960" s="1" t="s">
        <v>1123</v>
      </c>
      <c r="F960" s="21" t="s">
        <v>1239</v>
      </c>
      <c r="G960" s="11" t="str">
        <f t="shared" si="72"/>
        <v>F0088-U0997-költségmegosztó 4</v>
      </c>
      <c r="H960" s="1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5" x14ac:dyDescent="0.25">
      <c r="A961" s="1" t="s">
        <v>204</v>
      </c>
      <c r="B961" s="1" t="s">
        <v>205</v>
      </c>
      <c r="C961" s="1" t="str">
        <f t="shared" si="71"/>
        <v>F0088-U0997</v>
      </c>
      <c r="D961" s="1" t="s">
        <v>1078</v>
      </c>
      <c r="E961" s="1" t="s">
        <v>1123</v>
      </c>
      <c r="F961" s="21" t="s">
        <v>1240</v>
      </c>
      <c r="G961" s="11" t="str">
        <f t="shared" si="72"/>
        <v>F0088-U0997-költségmegosztó 5</v>
      </c>
      <c r="H961" s="1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15" x14ac:dyDescent="0.25">
      <c r="A962" s="1" t="s">
        <v>206</v>
      </c>
      <c r="B962" s="1" t="s">
        <v>207</v>
      </c>
      <c r="C962" s="1" t="str">
        <f t="shared" si="71"/>
        <v>F0089-U0089</v>
      </c>
      <c r="D962" s="1" t="s">
        <v>1078</v>
      </c>
      <c r="E962" s="1" t="s">
        <v>1123</v>
      </c>
      <c r="F962" s="21" t="s">
        <v>1236</v>
      </c>
      <c r="G962" s="11" t="str">
        <f t="shared" si="72"/>
        <v>F0089-U0089-költségmegosztó 1</v>
      </c>
      <c r="H962" s="1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15" x14ac:dyDescent="0.25">
      <c r="A963" s="1" t="s">
        <v>206</v>
      </c>
      <c r="B963" s="1" t="s">
        <v>207</v>
      </c>
      <c r="C963" s="1" t="str">
        <f t="shared" si="71"/>
        <v>F0089-U0089</v>
      </c>
      <c r="D963" s="1" t="s">
        <v>1078</v>
      </c>
      <c r="E963" s="1" t="s">
        <v>1123</v>
      </c>
      <c r="F963" s="21" t="s">
        <v>1237</v>
      </c>
      <c r="G963" s="11" t="str">
        <f t="shared" si="72"/>
        <v>F0089-U0089-költségmegosztó 2</v>
      </c>
      <c r="H963" s="1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15" x14ac:dyDescent="0.25">
      <c r="A964" s="1" t="s">
        <v>206</v>
      </c>
      <c r="B964" s="1" t="s">
        <v>207</v>
      </c>
      <c r="C964" s="1" t="str">
        <f t="shared" si="71"/>
        <v>F0089-U0089</v>
      </c>
      <c r="D964" s="1" t="s">
        <v>1078</v>
      </c>
      <c r="E964" s="1" t="s">
        <v>1123</v>
      </c>
      <c r="F964" s="21" t="s">
        <v>1238</v>
      </c>
      <c r="G964" s="11" t="str">
        <f t="shared" si="72"/>
        <v>F0089-U0089-költségmegosztó 3</v>
      </c>
      <c r="H964" s="1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15" x14ac:dyDescent="0.25">
      <c r="A965" s="1" t="s">
        <v>206</v>
      </c>
      <c r="B965" s="1" t="s">
        <v>207</v>
      </c>
      <c r="C965" s="1" t="str">
        <f t="shared" si="71"/>
        <v>F0089-U0089</v>
      </c>
      <c r="D965" s="1" t="s">
        <v>1078</v>
      </c>
      <c r="E965" s="1" t="s">
        <v>1123</v>
      </c>
      <c r="F965" s="21" t="s">
        <v>1239</v>
      </c>
      <c r="G965" s="11" t="str">
        <f t="shared" si="72"/>
        <v>F0089-U0089-költségmegosztó 4</v>
      </c>
      <c r="H965" s="1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15" x14ac:dyDescent="0.25">
      <c r="A966" s="1" t="s">
        <v>206</v>
      </c>
      <c r="B966" s="1" t="s">
        <v>207</v>
      </c>
      <c r="C966" s="1" t="str">
        <f t="shared" si="71"/>
        <v>F0089-U0089</v>
      </c>
      <c r="D966" s="1" t="s">
        <v>1078</v>
      </c>
      <c r="E966" s="1" t="s">
        <v>1123</v>
      </c>
      <c r="F966" s="21" t="s">
        <v>1240</v>
      </c>
      <c r="G966" s="11" t="str">
        <f t="shared" si="72"/>
        <v>F0089-U0089-költségmegosztó 5</v>
      </c>
      <c r="H966" s="1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15" x14ac:dyDescent="0.25">
      <c r="A967" s="1" t="s">
        <v>208</v>
      </c>
      <c r="B967" s="1" t="s">
        <v>209</v>
      </c>
      <c r="C967" s="1" t="str">
        <f t="shared" si="71"/>
        <v>F0090-U0986</v>
      </c>
      <c r="D967" s="1" t="s">
        <v>1078</v>
      </c>
      <c r="E967" s="1" t="s">
        <v>1123</v>
      </c>
      <c r="F967" s="21" t="s">
        <v>1236</v>
      </c>
      <c r="G967" s="11" t="str">
        <f t="shared" si="72"/>
        <v>F0090-U0986-költségmegosztó 1</v>
      </c>
      <c r="H967" s="1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15" x14ac:dyDescent="0.25">
      <c r="A968" s="1" t="s">
        <v>208</v>
      </c>
      <c r="B968" s="1" t="s">
        <v>209</v>
      </c>
      <c r="C968" s="1" t="str">
        <f t="shared" si="71"/>
        <v>F0090-U0986</v>
      </c>
      <c r="D968" s="1" t="s">
        <v>1078</v>
      </c>
      <c r="E968" s="1" t="s">
        <v>1123</v>
      </c>
      <c r="F968" s="21" t="s">
        <v>1237</v>
      </c>
      <c r="G968" s="11" t="str">
        <f t="shared" si="72"/>
        <v>F0090-U0986-költségmegosztó 2</v>
      </c>
      <c r="H968" s="1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15" x14ac:dyDescent="0.25">
      <c r="A969" s="1" t="s">
        <v>208</v>
      </c>
      <c r="B969" s="1" t="s">
        <v>209</v>
      </c>
      <c r="C969" s="1" t="str">
        <f t="shared" si="71"/>
        <v>F0090-U0986</v>
      </c>
      <c r="D969" s="1" t="s">
        <v>1078</v>
      </c>
      <c r="E969" s="1" t="s">
        <v>1123</v>
      </c>
      <c r="F969" s="21" t="s">
        <v>1238</v>
      </c>
      <c r="G969" s="11" t="str">
        <f t="shared" si="72"/>
        <v>F0090-U0986-költségmegosztó 3</v>
      </c>
      <c r="H969" s="1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15" x14ac:dyDescent="0.25">
      <c r="A970" s="1" t="s">
        <v>208</v>
      </c>
      <c r="B970" s="1" t="s">
        <v>209</v>
      </c>
      <c r="C970" s="1" t="str">
        <f t="shared" si="71"/>
        <v>F0090-U0986</v>
      </c>
      <c r="D970" s="1" t="s">
        <v>1078</v>
      </c>
      <c r="E970" s="1" t="s">
        <v>1123</v>
      </c>
      <c r="F970" s="21" t="s">
        <v>1239</v>
      </c>
      <c r="G970" s="11" t="str">
        <f t="shared" si="72"/>
        <v>F0090-U0986-költségmegosztó 4</v>
      </c>
      <c r="H970" s="1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15" x14ac:dyDescent="0.25">
      <c r="A971" s="1" t="s">
        <v>208</v>
      </c>
      <c r="B971" s="1" t="s">
        <v>209</v>
      </c>
      <c r="C971" s="1" t="str">
        <f t="shared" si="71"/>
        <v>F0090-U0986</v>
      </c>
      <c r="D971" s="1" t="s">
        <v>1078</v>
      </c>
      <c r="E971" s="1" t="s">
        <v>1123</v>
      </c>
      <c r="F971" s="21" t="s">
        <v>1240</v>
      </c>
      <c r="G971" s="11" t="str">
        <f t="shared" si="72"/>
        <v>F0090-U0986-költségmegosztó 5</v>
      </c>
      <c r="H971" s="1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15" x14ac:dyDescent="0.25">
      <c r="A972" s="1" t="s">
        <v>210</v>
      </c>
      <c r="B972" s="1" t="s">
        <v>211</v>
      </c>
      <c r="C972" s="1" t="str">
        <f t="shared" si="71"/>
        <v>F0091-U0091</v>
      </c>
      <c r="D972" s="1" t="s">
        <v>1078</v>
      </c>
      <c r="E972" s="1" t="s">
        <v>1123</v>
      </c>
      <c r="F972" s="21" t="s">
        <v>1236</v>
      </c>
      <c r="G972" s="11" t="str">
        <f t="shared" si="72"/>
        <v>F0091-U0091-költségmegosztó 1</v>
      </c>
      <c r="H972" s="1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15" x14ac:dyDescent="0.25">
      <c r="A973" s="1" t="s">
        <v>210</v>
      </c>
      <c r="B973" s="1" t="s">
        <v>211</v>
      </c>
      <c r="C973" s="1" t="str">
        <f t="shared" si="71"/>
        <v>F0091-U0091</v>
      </c>
      <c r="D973" s="1" t="s">
        <v>1078</v>
      </c>
      <c r="E973" s="1" t="s">
        <v>1123</v>
      </c>
      <c r="F973" s="21" t="s">
        <v>1237</v>
      </c>
      <c r="G973" s="11" t="str">
        <f t="shared" si="72"/>
        <v>F0091-U0091-költségmegosztó 2</v>
      </c>
      <c r="H973" s="1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15" x14ac:dyDescent="0.25">
      <c r="A974" s="1" t="s">
        <v>210</v>
      </c>
      <c r="B974" s="1" t="s">
        <v>211</v>
      </c>
      <c r="C974" s="1" t="str">
        <f t="shared" si="71"/>
        <v>F0091-U0091</v>
      </c>
      <c r="D974" s="1" t="s">
        <v>1078</v>
      </c>
      <c r="E974" s="1" t="s">
        <v>1123</v>
      </c>
      <c r="F974" s="21" t="s">
        <v>1238</v>
      </c>
      <c r="G974" s="11" t="str">
        <f t="shared" si="72"/>
        <v>F0091-U0091-költségmegosztó 3</v>
      </c>
      <c r="H974" s="1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15" x14ac:dyDescent="0.25">
      <c r="A975" s="1" t="s">
        <v>210</v>
      </c>
      <c r="B975" s="1" t="s">
        <v>211</v>
      </c>
      <c r="C975" s="1" t="str">
        <f t="shared" si="71"/>
        <v>F0091-U0091</v>
      </c>
      <c r="D975" s="1" t="s">
        <v>1078</v>
      </c>
      <c r="E975" s="1" t="s">
        <v>1123</v>
      </c>
      <c r="F975" s="21" t="s">
        <v>1239</v>
      </c>
      <c r="G975" s="11" t="str">
        <f t="shared" si="72"/>
        <v>F0091-U0091-költségmegosztó 4</v>
      </c>
      <c r="H975" s="1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15" x14ac:dyDescent="0.25">
      <c r="A976" s="1" t="s">
        <v>210</v>
      </c>
      <c r="B976" s="1" t="s">
        <v>211</v>
      </c>
      <c r="C976" s="1" t="str">
        <f t="shared" si="71"/>
        <v>F0091-U0091</v>
      </c>
      <c r="D976" s="1" t="s">
        <v>1078</v>
      </c>
      <c r="E976" s="1" t="s">
        <v>1123</v>
      </c>
      <c r="F976" s="21" t="s">
        <v>1240</v>
      </c>
      <c r="G976" s="11" t="str">
        <f t="shared" si="72"/>
        <v>F0091-U0091-költségmegosztó 5</v>
      </c>
      <c r="H976" s="1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15" x14ac:dyDescent="0.25">
      <c r="A977" s="1" t="s">
        <v>212</v>
      </c>
      <c r="B977" s="1" t="s">
        <v>213</v>
      </c>
      <c r="C977" s="1" t="str">
        <f t="shared" si="71"/>
        <v>F0092-U0724</v>
      </c>
      <c r="D977" s="1" t="s">
        <v>1078</v>
      </c>
      <c r="E977" s="1" t="s">
        <v>1123</v>
      </c>
      <c r="F977" s="21" t="s">
        <v>1236</v>
      </c>
      <c r="G977" s="11" t="str">
        <f t="shared" si="72"/>
        <v>F0092-U0724-költségmegosztó 1</v>
      </c>
      <c r="H977" s="1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15" x14ac:dyDescent="0.25">
      <c r="A978" s="1" t="s">
        <v>212</v>
      </c>
      <c r="B978" s="1" t="s">
        <v>213</v>
      </c>
      <c r="C978" s="1" t="str">
        <f t="shared" si="71"/>
        <v>F0092-U0724</v>
      </c>
      <c r="D978" s="1" t="s">
        <v>1078</v>
      </c>
      <c r="E978" s="1" t="s">
        <v>1123</v>
      </c>
      <c r="F978" s="21" t="s">
        <v>1237</v>
      </c>
      <c r="G978" s="11" t="str">
        <f t="shared" si="72"/>
        <v>F0092-U0724-költségmegosztó 2</v>
      </c>
      <c r="H978" s="1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15" x14ac:dyDescent="0.25">
      <c r="A979" s="1" t="s">
        <v>212</v>
      </c>
      <c r="B979" s="1" t="s">
        <v>213</v>
      </c>
      <c r="C979" s="1" t="str">
        <f t="shared" si="71"/>
        <v>F0092-U0724</v>
      </c>
      <c r="D979" s="1" t="s">
        <v>1078</v>
      </c>
      <c r="E979" s="1" t="s">
        <v>1123</v>
      </c>
      <c r="F979" s="21" t="s">
        <v>1238</v>
      </c>
      <c r="G979" s="11" t="str">
        <f t="shared" si="72"/>
        <v>F0092-U0724-költségmegosztó 3</v>
      </c>
      <c r="H979" s="1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15" x14ac:dyDescent="0.25">
      <c r="A980" s="1" t="s">
        <v>212</v>
      </c>
      <c r="B980" s="1" t="s">
        <v>213</v>
      </c>
      <c r="C980" s="1" t="str">
        <f t="shared" si="71"/>
        <v>F0092-U0724</v>
      </c>
      <c r="D980" s="1" t="s">
        <v>1078</v>
      </c>
      <c r="E980" s="1" t="s">
        <v>1123</v>
      </c>
      <c r="F980" s="21" t="s">
        <v>1239</v>
      </c>
      <c r="G980" s="11" t="str">
        <f t="shared" si="72"/>
        <v>F0092-U0724-költségmegosztó 4</v>
      </c>
      <c r="H980" s="1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15" x14ac:dyDescent="0.25">
      <c r="A981" s="1" t="s">
        <v>212</v>
      </c>
      <c r="B981" s="1" t="s">
        <v>213</v>
      </c>
      <c r="C981" s="1" t="str">
        <f t="shared" si="71"/>
        <v>F0092-U0724</v>
      </c>
      <c r="D981" s="1" t="s">
        <v>1078</v>
      </c>
      <c r="E981" s="1" t="s">
        <v>1123</v>
      </c>
      <c r="F981" s="21" t="s">
        <v>1240</v>
      </c>
      <c r="G981" s="11" t="str">
        <f t="shared" si="72"/>
        <v>F0092-U0724-költségmegosztó 5</v>
      </c>
      <c r="H981" s="1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15" x14ac:dyDescent="0.25">
      <c r="A982" s="1" t="s">
        <v>214</v>
      </c>
      <c r="B982" s="1" t="s">
        <v>215</v>
      </c>
      <c r="C982" s="1" t="str">
        <f t="shared" si="71"/>
        <v>F0093-U0980</v>
      </c>
      <c r="D982" s="1" t="s">
        <v>1078</v>
      </c>
      <c r="E982" s="1" t="s">
        <v>1123</v>
      </c>
      <c r="F982" s="21" t="s">
        <v>1236</v>
      </c>
      <c r="G982" s="11" t="str">
        <f t="shared" si="72"/>
        <v>F0093-U0980-költségmegosztó 1</v>
      </c>
      <c r="H982" s="1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15" x14ac:dyDescent="0.25">
      <c r="A983" s="1" t="s">
        <v>214</v>
      </c>
      <c r="B983" s="1" t="s">
        <v>215</v>
      </c>
      <c r="C983" s="1" t="str">
        <f t="shared" si="71"/>
        <v>F0093-U0980</v>
      </c>
      <c r="D983" s="1" t="s">
        <v>1078</v>
      </c>
      <c r="E983" s="1" t="s">
        <v>1123</v>
      </c>
      <c r="F983" s="21" t="s">
        <v>1237</v>
      </c>
      <c r="G983" s="11" t="str">
        <f t="shared" si="72"/>
        <v>F0093-U0980-költségmegosztó 2</v>
      </c>
      <c r="H983" s="1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15" x14ac:dyDescent="0.25">
      <c r="A984" s="1" t="s">
        <v>214</v>
      </c>
      <c r="B984" s="1" t="s">
        <v>215</v>
      </c>
      <c r="C984" s="1" t="str">
        <f t="shared" si="71"/>
        <v>F0093-U0980</v>
      </c>
      <c r="D984" s="1" t="s">
        <v>1078</v>
      </c>
      <c r="E984" s="1" t="s">
        <v>1123</v>
      </c>
      <c r="F984" s="21" t="s">
        <v>1238</v>
      </c>
      <c r="G984" s="11" t="str">
        <f t="shared" si="72"/>
        <v>F0093-U0980-költségmegosztó 3</v>
      </c>
      <c r="H984" s="1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15" x14ac:dyDescent="0.25">
      <c r="A985" s="1" t="s">
        <v>214</v>
      </c>
      <c r="B985" s="1" t="s">
        <v>215</v>
      </c>
      <c r="C985" s="1" t="str">
        <f t="shared" si="71"/>
        <v>F0093-U0980</v>
      </c>
      <c r="D985" s="1" t="s">
        <v>1078</v>
      </c>
      <c r="E985" s="1" t="s">
        <v>1123</v>
      </c>
      <c r="F985" s="21" t="s">
        <v>1239</v>
      </c>
      <c r="G985" s="11" t="str">
        <f t="shared" si="72"/>
        <v>F0093-U0980-költségmegosztó 4</v>
      </c>
      <c r="H985" s="1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15" x14ac:dyDescent="0.25">
      <c r="A986" s="1" t="s">
        <v>214</v>
      </c>
      <c r="B986" s="1" t="s">
        <v>215</v>
      </c>
      <c r="C986" s="1" t="str">
        <f t="shared" si="71"/>
        <v>F0093-U0980</v>
      </c>
      <c r="D986" s="1" t="s">
        <v>1078</v>
      </c>
      <c r="E986" s="1" t="s">
        <v>1123</v>
      </c>
      <c r="F986" s="21" t="s">
        <v>1240</v>
      </c>
      <c r="G986" s="11" t="str">
        <f t="shared" si="72"/>
        <v>F0093-U0980-költségmegosztó 5</v>
      </c>
      <c r="H986" s="1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15" x14ac:dyDescent="0.25">
      <c r="A987" s="1" t="s">
        <v>216</v>
      </c>
      <c r="B987" s="1" t="s">
        <v>217</v>
      </c>
      <c r="C987" s="1" t="str">
        <f t="shared" si="71"/>
        <v>F0094-U0761</v>
      </c>
      <c r="D987" s="1" t="s">
        <v>1078</v>
      </c>
      <c r="E987" s="1" t="s">
        <v>1123</v>
      </c>
      <c r="F987" s="21" t="s">
        <v>1236</v>
      </c>
      <c r="G987" s="11" t="str">
        <f t="shared" si="72"/>
        <v>F0094-U0761-költségmegosztó 1</v>
      </c>
      <c r="H987" s="1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15" x14ac:dyDescent="0.25">
      <c r="A988" s="1" t="s">
        <v>216</v>
      </c>
      <c r="B988" s="1" t="s">
        <v>217</v>
      </c>
      <c r="C988" s="1" t="str">
        <f t="shared" si="71"/>
        <v>F0094-U0761</v>
      </c>
      <c r="D988" s="1" t="s">
        <v>1078</v>
      </c>
      <c r="E988" s="1" t="s">
        <v>1123</v>
      </c>
      <c r="F988" s="21" t="s">
        <v>1237</v>
      </c>
      <c r="G988" s="11" t="str">
        <f t="shared" si="72"/>
        <v>F0094-U0761-költségmegosztó 2</v>
      </c>
      <c r="H988" s="1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15" x14ac:dyDescent="0.25">
      <c r="A989" s="1" t="s">
        <v>216</v>
      </c>
      <c r="B989" s="1" t="s">
        <v>217</v>
      </c>
      <c r="C989" s="1" t="str">
        <f t="shared" si="71"/>
        <v>F0094-U0761</v>
      </c>
      <c r="D989" s="1" t="s">
        <v>1078</v>
      </c>
      <c r="E989" s="1" t="s">
        <v>1123</v>
      </c>
      <c r="F989" s="21" t="s">
        <v>1238</v>
      </c>
      <c r="G989" s="11" t="str">
        <f t="shared" si="72"/>
        <v>F0094-U0761-költségmegosztó 3</v>
      </c>
      <c r="H989" s="1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15" x14ac:dyDescent="0.25">
      <c r="A990" s="1" t="s">
        <v>216</v>
      </c>
      <c r="B990" s="1" t="s">
        <v>217</v>
      </c>
      <c r="C990" s="1" t="str">
        <f t="shared" si="71"/>
        <v>F0094-U0761</v>
      </c>
      <c r="D990" s="1" t="s">
        <v>1078</v>
      </c>
      <c r="E990" s="1" t="s">
        <v>1123</v>
      </c>
      <c r="F990" s="21" t="s">
        <v>1239</v>
      </c>
      <c r="G990" s="11" t="str">
        <f t="shared" si="72"/>
        <v>F0094-U0761-költségmegosztó 4</v>
      </c>
      <c r="H990" s="1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15" x14ac:dyDescent="0.25">
      <c r="A991" s="1" t="s">
        <v>216</v>
      </c>
      <c r="B991" s="1" t="s">
        <v>217</v>
      </c>
      <c r="C991" s="1" t="str">
        <f t="shared" si="71"/>
        <v>F0094-U0761</v>
      </c>
      <c r="D991" s="1" t="s">
        <v>1078</v>
      </c>
      <c r="E991" s="1" t="s">
        <v>1123</v>
      </c>
      <c r="F991" s="21" t="s">
        <v>1240</v>
      </c>
      <c r="G991" s="11" t="str">
        <f t="shared" si="72"/>
        <v>F0094-U0761-költségmegosztó 5</v>
      </c>
      <c r="H991" s="1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15" x14ac:dyDescent="0.25">
      <c r="A992" s="1" t="s">
        <v>218</v>
      </c>
      <c r="B992" s="1" t="s">
        <v>219</v>
      </c>
      <c r="C992" s="1" t="str">
        <f t="shared" si="71"/>
        <v>F0095-U0033</v>
      </c>
      <c r="D992" s="1" t="s">
        <v>1078</v>
      </c>
      <c r="E992" s="1" t="s">
        <v>1123</v>
      </c>
      <c r="F992" s="21" t="s">
        <v>1236</v>
      </c>
      <c r="G992" s="11" t="str">
        <f t="shared" si="72"/>
        <v>F0095-U0033-költségmegosztó 1</v>
      </c>
      <c r="H992" s="1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  <row r="993" spans="1:20" ht="15" x14ac:dyDescent="0.25">
      <c r="A993" s="1" t="s">
        <v>218</v>
      </c>
      <c r="B993" s="1" t="s">
        <v>219</v>
      </c>
      <c r="C993" s="1" t="str">
        <f t="shared" si="71"/>
        <v>F0095-U0033</v>
      </c>
      <c r="D993" s="1" t="s">
        <v>1078</v>
      </c>
      <c r="E993" s="1" t="s">
        <v>1123</v>
      </c>
      <c r="F993" s="21" t="s">
        <v>1237</v>
      </c>
      <c r="G993" s="11" t="str">
        <f t="shared" si="72"/>
        <v>F0095-U0033-költségmegosztó 2</v>
      </c>
      <c r="H993" s="1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</row>
    <row r="994" spans="1:20" ht="15" x14ac:dyDescent="0.25">
      <c r="A994" s="1" t="s">
        <v>218</v>
      </c>
      <c r="B994" s="1" t="s">
        <v>219</v>
      </c>
      <c r="C994" s="1" t="str">
        <f t="shared" si="71"/>
        <v>F0095-U0033</v>
      </c>
      <c r="D994" s="1" t="s">
        <v>1078</v>
      </c>
      <c r="E994" s="1" t="s">
        <v>1123</v>
      </c>
      <c r="F994" s="21" t="s">
        <v>1238</v>
      </c>
      <c r="G994" s="11" t="str">
        <f t="shared" si="72"/>
        <v>F0095-U0033-költségmegosztó 3</v>
      </c>
      <c r="H994" s="1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</row>
    <row r="995" spans="1:20" ht="15" x14ac:dyDescent="0.25">
      <c r="A995" s="1" t="s">
        <v>218</v>
      </c>
      <c r="B995" s="1" t="s">
        <v>219</v>
      </c>
      <c r="C995" s="1" t="str">
        <f t="shared" si="71"/>
        <v>F0095-U0033</v>
      </c>
      <c r="D995" s="1" t="s">
        <v>1078</v>
      </c>
      <c r="E995" s="1" t="s">
        <v>1123</v>
      </c>
      <c r="F995" s="21" t="s">
        <v>1239</v>
      </c>
      <c r="G995" s="11" t="str">
        <f t="shared" si="72"/>
        <v>F0095-U0033-költségmegosztó 4</v>
      </c>
      <c r="H995" s="1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</row>
    <row r="996" spans="1:20" ht="15" x14ac:dyDescent="0.25">
      <c r="A996" s="1" t="s">
        <v>218</v>
      </c>
      <c r="B996" s="1" t="s">
        <v>219</v>
      </c>
      <c r="C996" s="1" t="str">
        <f t="shared" si="71"/>
        <v>F0095-U0033</v>
      </c>
      <c r="D996" s="1" t="s">
        <v>1078</v>
      </c>
      <c r="E996" s="1" t="s">
        <v>1123</v>
      </c>
      <c r="F996" s="21" t="s">
        <v>1240</v>
      </c>
      <c r="G996" s="11" t="str">
        <f t="shared" si="72"/>
        <v>F0095-U0033-költségmegosztó 5</v>
      </c>
      <c r="H996" s="1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</row>
    <row r="997" spans="1:20" ht="15" x14ac:dyDescent="0.25">
      <c r="A997" s="1" t="s">
        <v>220</v>
      </c>
      <c r="B997" s="1" t="s">
        <v>221</v>
      </c>
      <c r="C997" s="1" t="str">
        <f t="shared" si="71"/>
        <v>F0096-U0096</v>
      </c>
      <c r="D997" s="1" t="s">
        <v>1078</v>
      </c>
      <c r="E997" s="1" t="s">
        <v>1123</v>
      </c>
      <c r="F997" s="21" t="s">
        <v>1236</v>
      </c>
      <c r="G997" s="11" t="str">
        <f t="shared" si="72"/>
        <v>F0096-U0096-költségmegosztó 1</v>
      </c>
      <c r="H997" s="1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</row>
    <row r="998" spans="1:20" ht="15" x14ac:dyDescent="0.25">
      <c r="A998" s="1" t="s">
        <v>220</v>
      </c>
      <c r="B998" s="1" t="s">
        <v>221</v>
      </c>
      <c r="C998" s="1" t="str">
        <f t="shared" si="71"/>
        <v>F0096-U0096</v>
      </c>
      <c r="D998" s="1" t="s">
        <v>1078</v>
      </c>
      <c r="E998" s="1" t="s">
        <v>1123</v>
      </c>
      <c r="F998" s="21" t="s">
        <v>1237</v>
      </c>
      <c r="G998" s="11" t="str">
        <f t="shared" si="72"/>
        <v>F0096-U0096-költségmegosztó 2</v>
      </c>
      <c r="H998" s="1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</row>
    <row r="999" spans="1:20" ht="15" x14ac:dyDescent="0.25">
      <c r="A999" s="1" t="s">
        <v>220</v>
      </c>
      <c r="B999" s="1" t="s">
        <v>221</v>
      </c>
      <c r="C999" s="1" t="str">
        <f t="shared" si="71"/>
        <v>F0096-U0096</v>
      </c>
      <c r="D999" s="1" t="s">
        <v>1078</v>
      </c>
      <c r="E999" s="1" t="s">
        <v>1123</v>
      </c>
      <c r="F999" s="21" t="s">
        <v>1238</v>
      </c>
      <c r="G999" s="11" t="str">
        <f t="shared" si="72"/>
        <v>F0096-U0096-költségmegosztó 3</v>
      </c>
      <c r="H999" s="1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</row>
    <row r="1000" spans="1:20" ht="15" x14ac:dyDescent="0.25">
      <c r="A1000" s="1" t="s">
        <v>220</v>
      </c>
      <c r="B1000" s="1" t="s">
        <v>221</v>
      </c>
      <c r="C1000" s="1" t="str">
        <f t="shared" si="71"/>
        <v>F0096-U0096</v>
      </c>
      <c r="D1000" s="1" t="s">
        <v>1078</v>
      </c>
      <c r="E1000" s="1" t="s">
        <v>1123</v>
      </c>
      <c r="F1000" s="21" t="s">
        <v>1239</v>
      </c>
      <c r="G1000" s="11" t="str">
        <f t="shared" si="72"/>
        <v>F0096-U0096-költségmegosztó 4</v>
      </c>
      <c r="H1000" s="1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</row>
    <row r="1001" spans="1:20" ht="15" x14ac:dyDescent="0.25">
      <c r="A1001" s="1" t="s">
        <v>220</v>
      </c>
      <c r="B1001" s="1" t="s">
        <v>221</v>
      </c>
      <c r="C1001" s="1" t="str">
        <f t="shared" si="71"/>
        <v>F0096-U0096</v>
      </c>
      <c r="D1001" s="1" t="s">
        <v>1078</v>
      </c>
      <c r="E1001" s="1" t="s">
        <v>1123</v>
      </c>
      <c r="F1001" s="21" t="s">
        <v>1240</v>
      </c>
      <c r="G1001" s="11" t="str">
        <f t="shared" si="72"/>
        <v>F0096-U0096-költségmegosztó 5</v>
      </c>
      <c r="H1001" s="11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</row>
    <row r="1002" spans="1:20" ht="15" x14ac:dyDescent="0.25">
      <c r="A1002" s="1" t="s">
        <v>222</v>
      </c>
      <c r="B1002" s="1" t="s">
        <v>223</v>
      </c>
      <c r="C1002" s="1" t="str">
        <f t="shared" si="71"/>
        <v>F0097-U0646</v>
      </c>
      <c r="D1002" s="1" t="s">
        <v>1078</v>
      </c>
      <c r="E1002" s="1" t="s">
        <v>1123</v>
      </c>
      <c r="F1002" s="21" t="s">
        <v>1236</v>
      </c>
      <c r="G1002" s="11" t="str">
        <f t="shared" si="72"/>
        <v>F0097-U0646-költségmegosztó 1</v>
      </c>
      <c r="H1002" s="11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</row>
    <row r="1003" spans="1:20" ht="15" x14ac:dyDescent="0.25">
      <c r="A1003" s="1" t="s">
        <v>222</v>
      </c>
      <c r="B1003" s="1" t="s">
        <v>223</v>
      </c>
      <c r="C1003" s="1" t="str">
        <f t="shared" si="71"/>
        <v>F0097-U0646</v>
      </c>
      <c r="D1003" s="1" t="s">
        <v>1078</v>
      </c>
      <c r="E1003" s="1" t="s">
        <v>1123</v>
      </c>
      <c r="F1003" s="21" t="s">
        <v>1237</v>
      </c>
      <c r="G1003" s="11" t="str">
        <f t="shared" si="72"/>
        <v>F0097-U0646-költségmegosztó 2</v>
      </c>
      <c r="H1003" s="11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</row>
    <row r="1004" spans="1:20" ht="15" x14ac:dyDescent="0.25">
      <c r="A1004" s="1" t="s">
        <v>222</v>
      </c>
      <c r="B1004" s="1" t="s">
        <v>223</v>
      </c>
      <c r="C1004" s="1" t="str">
        <f t="shared" si="71"/>
        <v>F0097-U0646</v>
      </c>
      <c r="D1004" s="1" t="s">
        <v>1078</v>
      </c>
      <c r="E1004" s="1" t="s">
        <v>1123</v>
      </c>
      <c r="F1004" s="21" t="s">
        <v>1238</v>
      </c>
      <c r="G1004" s="11" t="str">
        <f t="shared" si="72"/>
        <v>F0097-U0646-költségmegosztó 3</v>
      </c>
      <c r="H1004" s="11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</row>
    <row r="1005" spans="1:20" ht="15" x14ac:dyDescent="0.25">
      <c r="A1005" s="1" t="s">
        <v>222</v>
      </c>
      <c r="B1005" s="1" t="s">
        <v>223</v>
      </c>
      <c r="C1005" s="1" t="str">
        <f t="shared" si="71"/>
        <v>F0097-U0646</v>
      </c>
      <c r="D1005" s="1" t="s">
        <v>1078</v>
      </c>
      <c r="E1005" s="1" t="s">
        <v>1123</v>
      </c>
      <c r="F1005" s="21" t="s">
        <v>1239</v>
      </c>
      <c r="G1005" s="11" t="str">
        <f t="shared" si="72"/>
        <v>F0097-U0646-költségmegosztó 4</v>
      </c>
      <c r="H1005" s="11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</row>
    <row r="1006" spans="1:20" ht="15" x14ac:dyDescent="0.25">
      <c r="A1006" s="1" t="s">
        <v>222</v>
      </c>
      <c r="B1006" s="1" t="s">
        <v>223</v>
      </c>
      <c r="C1006" s="1" t="str">
        <f t="shared" si="71"/>
        <v>F0097-U0646</v>
      </c>
      <c r="D1006" s="1" t="s">
        <v>1078</v>
      </c>
      <c r="E1006" s="1" t="s">
        <v>1123</v>
      </c>
      <c r="F1006" s="21" t="s">
        <v>1240</v>
      </c>
      <c r="G1006" s="11" t="str">
        <f t="shared" si="72"/>
        <v>F0097-U0646-költségmegosztó 5</v>
      </c>
      <c r="H1006" s="11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</row>
    <row r="1007" spans="1:20" ht="15" x14ac:dyDescent="0.25">
      <c r="A1007" s="1" t="s">
        <v>224</v>
      </c>
      <c r="B1007" s="1" t="s">
        <v>225</v>
      </c>
      <c r="C1007" s="1" t="str">
        <f t="shared" ref="C1007:C1070" si="73">CONCATENATE(A1007,"-",B1007)</f>
        <v>F0098-U1068</v>
      </c>
      <c r="D1007" s="1" t="s">
        <v>1078</v>
      </c>
      <c r="E1007" s="1" t="s">
        <v>1123</v>
      </c>
      <c r="F1007" s="21" t="s">
        <v>1236</v>
      </c>
      <c r="G1007" s="11" t="str">
        <f t="shared" ref="G1007:G1070" si="74">CONCATENATE(C1007,"-",F1007)</f>
        <v>F0098-U1068-költségmegosztó 1</v>
      </c>
      <c r="H1007" s="11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</row>
    <row r="1008" spans="1:20" ht="15" x14ac:dyDescent="0.25">
      <c r="A1008" s="1" t="s">
        <v>224</v>
      </c>
      <c r="B1008" s="1" t="s">
        <v>225</v>
      </c>
      <c r="C1008" s="1" t="str">
        <f t="shared" si="73"/>
        <v>F0098-U1068</v>
      </c>
      <c r="D1008" s="1" t="s">
        <v>1078</v>
      </c>
      <c r="E1008" s="1" t="s">
        <v>1123</v>
      </c>
      <c r="F1008" s="21" t="s">
        <v>1237</v>
      </c>
      <c r="G1008" s="11" t="str">
        <f t="shared" si="74"/>
        <v>F0098-U1068-költségmegosztó 2</v>
      </c>
      <c r="H1008" s="11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</row>
    <row r="1009" spans="1:20" ht="15" x14ac:dyDescent="0.25">
      <c r="A1009" s="1" t="s">
        <v>224</v>
      </c>
      <c r="B1009" s="1" t="s">
        <v>225</v>
      </c>
      <c r="C1009" s="1" t="str">
        <f t="shared" si="73"/>
        <v>F0098-U1068</v>
      </c>
      <c r="D1009" s="1" t="s">
        <v>1078</v>
      </c>
      <c r="E1009" s="1" t="s">
        <v>1123</v>
      </c>
      <c r="F1009" s="21" t="s">
        <v>1238</v>
      </c>
      <c r="G1009" s="11" t="str">
        <f t="shared" si="74"/>
        <v>F0098-U1068-költségmegosztó 3</v>
      </c>
      <c r="H1009" s="11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</row>
    <row r="1010" spans="1:20" ht="15" x14ac:dyDescent="0.25">
      <c r="A1010" s="1" t="s">
        <v>224</v>
      </c>
      <c r="B1010" s="1" t="s">
        <v>225</v>
      </c>
      <c r="C1010" s="1" t="str">
        <f t="shared" si="73"/>
        <v>F0098-U1068</v>
      </c>
      <c r="D1010" s="1" t="s">
        <v>1078</v>
      </c>
      <c r="E1010" s="1" t="s">
        <v>1123</v>
      </c>
      <c r="F1010" s="21" t="s">
        <v>1239</v>
      </c>
      <c r="G1010" s="11" t="str">
        <f t="shared" si="74"/>
        <v>F0098-U1068-költségmegosztó 4</v>
      </c>
      <c r="H1010" s="11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</row>
    <row r="1011" spans="1:20" ht="15" x14ac:dyDescent="0.25">
      <c r="A1011" s="1" t="s">
        <v>224</v>
      </c>
      <c r="B1011" s="1" t="s">
        <v>225</v>
      </c>
      <c r="C1011" s="1" t="str">
        <f t="shared" si="73"/>
        <v>F0098-U1068</v>
      </c>
      <c r="D1011" s="1" t="s">
        <v>1078</v>
      </c>
      <c r="E1011" s="1" t="s">
        <v>1123</v>
      </c>
      <c r="F1011" s="21" t="s">
        <v>1240</v>
      </c>
      <c r="G1011" s="11" t="str">
        <f t="shared" si="74"/>
        <v>F0098-U1068-költségmegosztó 5</v>
      </c>
      <c r="H1011" s="11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</row>
    <row r="1012" spans="1:20" ht="15" x14ac:dyDescent="0.25">
      <c r="A1012" s="1" t="s">
        <v>226</v>
      </c>
      <c r="B1012" s="1" t="s">
        <v>227</v>
      </c>
      <c r="C1012" s="1" t="str">
        <f t="shared" si="73"/>
        <v>F0099-U1053</v>
      </c>
      <c r="D1012" s="1" t="s">
        <v>1078</v>
      </c>
      <c r="E1012" s="1" t="s">
        <v>1123</v>
      </c>
      <c r="F1012" s="21" t="s">
        <v>1236</v>
      </c>
      <c r="G1012" s="11" t="str">
        <f t="shared" si="74"/>
        <v>F0099-U1053-költségmegosztó 1</v>
      </c>
      <c r="H1012" s="11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</row>
    <row r="1013" spans="1:20" ht="15" x14ac:dyDescent="0.25">
      <c r="A1013" s="1" t="s">
        <v>226</v>
      </c>
      <c r="B1013" s="1" t="s">
        <v>227</v>
      </c>
      <c r="C1013" s="1" t="str">
        <f t="shared" si="73"/>
        <v>F0099-U1053</v>
      </c>
      <c r="D1013" s="1" t="s">
        <v>1078</v>
      </c>
      <c r="E1013" s="1" t="s">
        <v>1123</v>
      </c>
      <c r="F1013" s="21" t="s">
        <v>1237</v>
      </c>
      <c r="G1013" s="11" t="str">
        <f t="shared" si="74"/>
        <v>F0099-U1053-költségmegosztó 2</v>
      </c>
      <c r="H1013" s="11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</row>
    <row r="1014" spans="1:20" ht="15" x14ac:dyDescent="0.25">
      <c r="A1014" s="1" t="s">
        <v>226</v>
      </c>
      <c r="B1014" s="1" t="s">
        <v>227</v>
      </c>
      <c r="C1014" s="1" t="str">
        <f t="shared" si="73"/>
        <v>F0099-U1053</v>
      </c>
      <c r="D1014" s="1" t="s">
        <v>1078</v>
      </c>
      <c r="E1014" s="1" t="s">
        <v>1123</v>
      </c>
      <c r="F1014" s="21" t="s">
        <v>1238</v>
      </c>
      <c r="G1014" s="11" t="str">
        <f t="shared" si="74"/>
        <v>F0099-U1053-költségmegosztó 3</v>
      </c>
      <c r="H1014" s="11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</row>
    <row r="1015" spans="1:20" ht="15" x14ac:dyDescent="0.25">
      <c r="A1015" s="1" t="s">
        <v>226</v>
      </c>
      <c r="B1015" s="1" t="s">
        <v>227</v>
      </c>
      <c r="C1015" s="1" t="str">
        <f t="shared" si="73"/>
        <v>F0099-U1053</v>
      </c>
      <c r="D1015" s="1" t="s">
        <v>1078</v>
      </c>
      <c r="E1015" s="1" t="s">
        <v>1123</v>
      </c>
      <c r="F1015" s="21" t="s">
        <v>1239</v>
      </c>
      <c r="G1015" s="11" t="str">
        <f t="shared" si="74"/>
        <v>F0099-U1053-költségmegosztó 4</v>
      </c>
      <c r="H1015" s="11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</row>
    <row r="1016" spans="1:20" ht="15" x14ac:dyDescent="0.25">
      <c r="A1016" s="1" t="s">
        <v>226</v>
      </c>
      <c r="B1016" s="1" t="s">
        <v>227</v>
      </c>
      <c r="C1016" s="1" t="str">
        <f t="shared" si="73"/>
        <v>F0099-U1053</v>
      </c>
      <c r="D1016" s="1" t="s">
        <v>1078</v>
      </c>
      <c r="E1016" s="1" t="s">
        <v>1123</v>
      </c>
      <c r="F1016" s="21" t="s">
        <v>1240</v>
      </c>
      <c r="G1016" s="11" t="str">
        <f t="shared" si="74"/>
        <v>F0099-U1053-költségmegosztó 5</v>
      </c>
      <c r="H1016" s="11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</row>
    <row r="1017" spans="1:20" ht="15" x14ac:dyDescent="0.25">
      <c r="A1017" s="1" t="s">
        <v>228</v>
      </c>
      <c r="B1017" s="1" t="s">
        <v>201</v>
      </c>
      <c r="C1017" s="1" t="str">
        <f t="shared" si="73"/>
        <v>F0100-U0100</v>
      </c>
      <c r="D1017" s="1" t="s">
        <v>1078</v>
      </c>
      <c r="E1017" s="1" t="s">
        <v>1123</v>
      </c>
      <c r="F1017" s="21" t="s">
        <v>1236</v>
      </c>
      <c r="G1017" s="11" t="str">
        <f t="shared" si="74"/>
        <v>F0100-U0100-költségmegosztó 1</v>
      </c>
      <c r="H1017" s="11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</row>
    <row r="1018" spans="1:20" ht="15" x14ac:dyDescent="0.25">
      <c r="A1018" s="1" t="s">
        <v>228</v>
      </c>
      <c r="B1018" s="1" t="s">
        <v>201</v>
      </c>
      <c r="C1018" s="1" t="str">
        <f t="shared" si="73"/>
        <v>F0100-U0100</v>
      </c>
      <c r="D1018" s="1" t="s">
        <v>1078</v>
      </c>
      <c r="E1018" s="1" t="s">
        <v>1123</v>
      </c>
      <c r="F1018" s="21" t="s">
        <v>1237</v>
      </c>
      <c r="G1018" s="11" t="str">
        <f t="shared" si="74"/>
        <v>F0100-U0100-költségmegosztó 2</v>
      </c>
      <c r="H1018" s="11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</row>
    <row r="1019" spans="1:20" ht="15" x14ac:dyDescent="0.25">
      <c r="A1019" s="1" t="s">
        <v>228</v>
      </c>
      <c r="B1019" s="1" t="s">
        <v>201</v>
      </c>
      <c r="C1019" s="1" t="str">
        <f t="shared" si="73"/>
        <v>F0100-U0100</v>
      </c>
      <c r="D1019" s="1" t="s">
        <v>1078</v>
      </c>
      <c r="E1019" s="1" t="s">
        <v>1123</v>
      </c>
      <c r="F1019" s="21" t="s">
        <v>1238</v>
      </c>
      <c r="G1019" s="11" t="str">
        <f t="shared" si="74"/>
        <v>F0100-U0100-költségmegosztó 3</v>
      </c>
      <c r="H1019" s="11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</row>
    <row r="1020" spans="1:20" ht="15" x14ac:dyDescent="0.25">
      <c r="A1020" s="1" t="s">
        <v>228</v>
      </c>
      <c r="B1020" s="1" t="s">
        <v>201</v>
      </c>
      <c r="C1020" s="1" t="str">
        <f t="shared" si="73"/>
        <v>F0100-U0100</v>
      </c>
      <c r="D1020" s="1" t="s">
        <v>1078</v>
      </c>
      <c r="E1020" s="1" t="s">
        <v>1123</v>
      </c>
      <c r="F1020" s="21" t="s">
        <v>1239</v>
      </c>
      <c r="G1020" s="11" t="str">
        <f t="shared" si="74"/>
        <v>F0100-U0100-költségmegosztó 4</v>
      </c>
      <c r="H1020" s="11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</row>
    <row r="1021" spans="1:20" ht="15" x14ac:dyDescent="0.25">
      <c r="A1021" s="1" t="s">
        <v>228</v>
      </c>
      <c r="B1021" s="1" t="s">
        <v>201</v>
      </c>
      <c r="C1021" s="1" t="str">
        <f t="shared" si="73"/>
        <v>F0100-U0100</v>
      </c>
      <c r="D1021" s="1" t="s">
        <v>1078</v>
      </c>
      <c r="E1021" s="1" t="s">
        <v>1123</v>
      </c>
      <c r="F1021" s="21" t="s">
        <v>1240</v>
      </c>
      <c r="G1021" s="11" t="str">
        <f t="shared" si="74"/>
        <v>F0100-U0100-költségmegosztó 5</v>
      </c>
      <c r="H1021" s="11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</row>
    <row r="1022" spans="1:20" ht="15" x14ac:dyDescent="0.25">
      <c r="A1022" s="1" t="s">
        <v>229</v>
      </c>
      <c r="B1022" s="1" t="s">
        <v>230</v>
      </c>
      <c r="C1022" s="1" t="str">
        <f t="shared" si="73"/>
        <v>F0101-U0822</v>
      </c>
      <c r="D1022" s="1" t="s">
        <v>1078</v>
      </c>
      <c r="E1022" s="1" t="s">
        <v>1123</v>
      </c>
      <c r="F1022" s="21" t="s">
        <v>1236</v>
      </c>
      <c r="G1022" s="11" t="str">
        <f t="shared" si="74"/>
        <v>F0101-U0822-költségmegosztó 1</v>
      </c>
      <c r="H1022" s="11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</row>
    <row r="1023" spans="1:20" ht="15" x14ac:dyDescent="0.25">
      <c r="A1023" s="1" t="s">
        <v>229</v>
      </c>
      <c r="B1023" s="1" t="s">
        <v>230</v>
      </c>
      <c r="C1023" s="1" t="str">
        <f t="shared" si="73"/>
        <v>F0101-U0822</v>
      </c>
      <c r="D1023" s="1" t="s">
        <v>1078</v>
      </c>
      <c r="E1023" s="1" t="s">
        <v>1123</v>
      </c>
      <c r="F1023" s="21" t="s">
        <v>1237</v>
      </c>
      <c r="G1023" s="11" t="str">
        <f t="shared" si="74"/>
        <v>F0101-U0822-költségmegosztó 2</v>
      </c>
      <c r="H1023" s="11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</row>
    <row r="1024" spans="1:20" ht="15" x14ac:dyDescent="0.25">
      <c r="A1024" s="1" t="s">
        <v>229</v>
      </c>
      <c r="B1024" s="1" t="s">
        <v>230</v>
      </c>
      <c r="C1024" s="1" t="str">
        <f t="shared" si="73"/>
        <v>F0101-U0822</v>
      </c>
      <c r="D1024" s="1" t="s">
        <v>1078</v>
      </c>
      <c r="E1024" s="1" t="s">
        <v>1123</v>
      </c>
      <c r="F1024" s="21" t="s">
        <v>1238</v>
      </c>
      <c r="G1024" s="11" t="str">
        <f t="shared" si="74"/>
        <v>F0101-U0822-költségmegosztó 3</v>
      </c>
      <c r="H1024" s="11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</row>
    <row r="1025" spans="1:20" ht="15" x14ac:dyDescent="0.25">
      <c r="A1025" s="1" t="s">
        <v>229</v>
      </c>
      <c r="B1025" s="1" t="s">
        <v>230</v>
      </c>
      <c r="C1025" s="1" t="str">
        <f t="shared" si="73"/>
        <v>F0101-U0822</v>
      </c>
      <c r="D1025" s="1" t="s">
        <v>1078</v>
      </c>
      <c r="E1025" s="1" t="s">
        <v>1123</v>
      </c>
      <c r="F1025" s="21" t="s">
        <v>1239</v>
      </c>
      <c r="G1025" s="11" t="str">
        <f t="shared" si="74"/>
        <v>F0101-U0822-költségmegosztó 4</v>
      </c>
      <c r="H1025" s="11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</row>
    <row r="1026" spans="1:20" ht="15" x14ac:dyDescent="0.25">
      <c r="A1026" s="1" t="s">
        <v>229</v>
      </c>
      <c r="B1026" s="1" t="s">
        <v>230</v>
      </c>
      <c r="C1026" s="1" t="str">
        <f t="shared" si="73"/>
        <v>F0101-U0822</v>
      </c>
      <c r="D1026" s="1" t="s">
        <v>1078</v>
      </c>
      <c r="E1026" s="1" t="s">
        <v>1123</v>
      </c>
      <c r="F1026" s="21" t="s">
        <v>1240</v>
      </c>
      <c r="G1026" s="11" t="str">
        <f t="shared" si="74"/>
        <v>F0101-U0822-költségmegosztó 5</v>
      </c>
      <c r="H1026" s="11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</row>
    <row r="1027" spans="1:20" ht="15" x14ac:dyDescent="0.25">
      <c r="A1027" s="1" t="s">
        <v>231</v>
      </c>
      <c r="B1027" s="1" t="s">
        <v>232</v>
      </c>
      <c r="C1027" s="1" t="str">
        <f t="shared" si="73"/>
        <v>F0102-U1001</v>
      </c>
      <c r="D1027" s="1" t="s">
        <v>1078</v>
      </c>
      <c r="E1027" s="1" t="s">
        <v>1123</v>
      </c>
      <c r="F1027" s="21" t="s">
        <v>1236</v>
      </c>
      <c r="G1027" s="11" t="str">
        <f t="shared" si="74"/>
        <v>F0102-U1001-költségmegosztó 1</v>
      </c>
      <c r="H1027" s="11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</row>
    <row r="1028" spans="1:20" ht="15" x14ac:dyDescent="0.25">
      <c r="A1028" s="1" t="s">
        <v>231</v>
      </c>
      <c r="B1028" s="1" t="s">
        <v>232</v>
      </c>
      <c r="C1028" s="1" t="str">
        <f t="shared" si="73"/>
        <v>F0102-U1001</v>
      </c>
      <c r="D1028" s="1" t="s">
        <v>1078</v>
      </c>
      <c r="E1028" s="1" t="s">
        <v>1123</v>
      </c>
      <c r="F1028" s="21" t="s">
        <v>1237</v>
      </c>
      <c r="G1028" s="11" t="str">
        <f t="shared" si="74"/>
        <v>F0102-U1001-költségmegosztó 2</v>
      </c>
      <c r="H1028" s="11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</row>
    <row r="1029" spans="1:20" ht="15" x14ac:dyDescent="0.25">
      <c r="A1029" s="1" t="s">
        <v>231</v>
      </c>
      <c r="B1029" s="1" t="s">
        <v>232</v>
      </c>
      <c r="C1029" s="1" t="str">
        <f t="shared" si="73"/>
        <v>F0102-U1001</v>
      </c>
      <c r="D1029" s="1" t="s">
        <v>1078</v>
      </c>
      <c r="E1029" s="1" t="s">
        <v>1123</v>
      </c>
      <c r="F1029" s="21" t="s">
        <v>1238</v>
      </c>
      <c r="G1029" s="11" t="str">
        <f t="shared" si="74"/>
        <v>F0102-U1001-költségmegosztó 3</v>
      </c>
      <c r="H1029" s="11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</row>
    <row r="1030" spans="1:20" ht="15" x14ac:dyDescent="0.25">
      <c r="A1030" s="1" t="s">
        <v>231</v>
      </c>
      <c r="B1030" s="1" t="s">
        <v>232</v>
      </c>
      <c r="C1030" s="1" t="str">
        <f t="shared" si="73"/>
        <v>F0102-U1001</v>
      </c>
      <c r="D1030" s="1" t="s">
        <v>1078</v>
      </c>
      <c r="E1030" s="1" t="s">
        <v>1123</v>
      </c>
      <c r="F1030" s="21" t="s">
        <v>1239</v>
      </c>
      <c r="G1030" s="11" t="str">
        <f t="shared" si="74"/>
        <v>F0102-U1001-költségmegosztó 4</v>
      </c>
      <c r="H1030" s="11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</row>
    <row r="1031" spans="1:20" ht="15" x14ac:dyDescent="0.25">
      <c r="A1031" s="1" t="s">
        <v>231</v>
      </c>
      <c r="B1031" s="1" t="s">
        <v>232</v>
      </c>
      <c r="C1031" s="1" t="str">
        <f t="shared" si="73"/>
        <v>F0102-U1001</v>
      </c>
      <c r="D1031" s="1" t="s">
        <v>1078</v>
      </c>
      <c r="E1031" s="1" t="s">
        <v>1123</v>
      </c>
      <c r="F1031" s="21" t="s">
        <v>1240</v>
      </c>
      <c r="G1031" s="11" t="str">
        <f t="shared" si="74"/>
        <v>F0102-U1001-költségmegosztó 5</v>
      </c>
      <c r="H1031" s="11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</row>
    <row r="1032" spans="1:20" ht="15" x14ac:dyDescent="0.25">
      <c r="A1032" s="1" t="s">
        <v>233</v>
      </c>
      <c r="B1032" s="1" t="s">
        <v>234</v>
      </c>
      <c r="C1032" s="1" t="str">
        <f t="shared" si="73"/>
        <v>F0103-U0103</v>
      </c>
      <c r="D1032" s="1" t="s">
        <v>1078</v>
      </c>
      <c r="E1032" s="1" t="s">
        <v>1123</v>
      </c>
      <c r="F1032" s="21" t="s">
        <v>1236</v>
      </c>
      <c r="G1032" s="11" t="str">
        <f t="shared" si="74"/>
        <v>F0103-U0103-költségmegosztó 1</v>
      </c>
      <c r="H1032" s="11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</row>
    <row r="1033" spans="1:20" ht="15" x14ac:dyDescent="0.25">
      <c r="A1033" s="1" t="s">
        <v>233</v>
      </c>
      <c r="B1033" s="1" t="s">
        <v>234</v>
      </c>
      <c r="C1033" s="1" t="str">
        <f t="shared" si="73"/>
        <v>F0103-U0103</v>
      </c>
      <c r="D1033" s="1" t="s">
        <v>1078</v>
      </c>
      <c r="E1033" s="1" t="s">
        <v>1123</v>
      </c>
      <c r="F1033" s="21" t="s">
        <v>1237</v>
      </c>
      <c r="G1033" s="11" t="str">
        <f t="shared" si="74"/>
        <v>F0103-U0103-költségmegosztó 2</v>
      </c>
      <c r="H1033" s="11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</row>
    <row r="1034" spans="1:20" ht="15" x14ac:dyDescent="0.25">
      <c r="A1034" s="1" t="s">
        <v>233</v>
      </c>
      <c r="B1034" s="1" t="s">
        <v>234</v>
      </c>
      <c r="C1034" s="1" t="str">
        <f t="shared" si="73"/>
        <v>F0103-U0103</v>
      </c>
      <c r="D1034" s="1" t="s">
        <v>1078</v>
      </c>
      <c r="E1034" s="1" t="s">
        <v>1123</v>
      </c>
      <c r="F1034" s="21" t="s">
        <v>1238</v>
      </c>
      <c r="G1034" s="11" t="str">
        <f t="shared" si="74"/>
        <v>F0103-U0103-költségmegosztó 3</v>
      </c>
      <c r="H1034" s="11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</row>
    <row r="1035" spans="1:20" ht="15" x14ac:dyDescent="0.25">
      <c r="A1035" s="1" t="s">
        <v>233</v>
      </c>
      <c r="B1035" s="1" t="s">
        <v>234</v>
      </c>
      <c r="C1035" s="1" t="str">
        <f t="shared" si="73"/>
        <v>F0103-U0103</v>
      </c>
      <c r="D1035" s="1" t="s">
        <v>1078</v>
      </c>
      <c r="E1035" s="1" t="s">
        <v>1123</v>
      </c>
      <c r="F1035" s="21" t="s">
        <v>1239</v>
      </c>
      <c r="G1035" s="11" t="str">
        <f t="shared" si="74"/>
        <v>F0103-U0103-költségmegosztó 4</v>
      </c>
      <c r="H1035" s="11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</row>
    <row r="1036" spans="1:20" ht="15" x14ac:dyDescent="0.25">
      <c r="A1036" s="1" t="s">
        <v>233</v>
      </c>
      <c r="B1036" s="1" t="s">
        <v>234</v>
      </c>
      <c r="C1036" s="1" t="str">
        <f t="shared" si="73"/>
        <v>F0103-U0103</v>
      </c>
      <c r="D1036" s="1" t="s">
        <v>1078</v>
      </c>
      <c r="E1036" s="1" t="s">
        <v>1123</v>
      </c>
      <c r="F1036" s="21" t="s">
        <v>1240</v>
      </c>
      <c r="G1036" s="11" t="str">
        <f t="shared" si="74"/>
        <v>F0103-U0103-költségmegosztó 5</v>
      </c>
      <c r="H1036" s="11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</row>
    <row r="1037" spans="1:20" ht="15" x14ac:dyDescent="0.25">
      <c r="A1037" s="1" t="s">
        <v>235</v>
      </c>
      <c r="B1037" s="1" t="s">
        <v>236</v>
      </c>
      <c r="C1037" s="1" t="str">
        <f t="shared" si="73"/>
        <v>F0104-U0104</v>
      </c>
      <c r="D1037" s="1" t="s">
        <v>1078</v>
      </c>
      <c r="E1037" s="1" t="s">
        <v>1123</v>
      </c>
      <c r="F1037" s="21" t="s">
        <v>1236</v>
      </c>
      <c r="G1037" s="11" t="str">
        <f t="shared" si="74"/>
        <v>F0104-U0104-költségmegosztó 1</v>
      </c>
      <c r="H1037" s="11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</row>
    <row r="1038" spans="1:20" ht="15" x14ac:dyDescent="0.25">
      <c r="A1038" s="1" t="s">
        <v>235</v>
      </c>
      <c r="B1038" s="1" t="s">
        <v>236</v>
      </c>
      <c r="C1038" s="1" t="str">
        <f t="shared" si="73"/>
        <v>F0104-U0104</v>
      </c>
      <c r="D1038" s="1" t="s">
        <v>1078</v>
      </c>
      <c r="E1038" s="1" t="s">
        <v>1123</v>
      </c>
      <c r="F1038" s="21" t="s">
        <v>1237</v>
      </c>
      <c r="G1038" s="11" t="str">
        <f t="shared" si="74"/>
        <v>F0104-U0104-költségmegosztó 2</v>
      </c>
      <c r="H1038" s="11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</row>
    <row r="1039" spans="1:20" ht="15" x14ac:dyDescent="0.25">
      <c r="A1039" s="1" t="s">
        <v>235</v>
      </c>
      <c r="B1039" s="1" t="s">
        <v>236</v>
      </c>
      <c r="C1039" s="1" t="str">
        <f t="shared" si="73"/>
        <v>F0104-U0104</v>
      </c>
      <c r="D1039" s="1" t="s">
        <v>1078</v>
      </c>
      <c r="E1039" s="1" t="s">
        <v>1123</v>
      </c>
      <c r="F1039" s="21" t="s">
        <v>1238</v>
      </c>
      <c r="G1039" s="11" t="str">
        <f t="shared" si="74"/>
        <v>F0104-U0104-költségmegosztó 3</v>
      </c>
      <c r="H1039" s="11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</row>
    <row r="1040" spans="1:20" ht="15" x14ac:dyDescent="0.25">
      <c r="A1040" s="1" t="s">
        <v>235</v>
      </c>
      <c r="B1040" s="1" t="s">
        <v>236</v>
      </c>
      <c r="C1040" s="1" t="str">
        <f t="shared" si="73"/>
        <v>F0104-U0104</v>
      </c>
      <c r="D1040" s="1" t="s">
        <v>1078</v>
      </c>
      <c r="E1040" s="1" t="s">
        <v>1123</v>
      </c>
      <c r="F1040" s="21" t="s">
        <v>1239</v>
      </c>
      <c r="G1040" s="11" t="str">
        <f t="shared" si="74"/>
        <v>F0104-U0104-költségmegosztó 4</v>
      </c>
      <c r="H1040" s="11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</row>
    <row r="1041" spans="1:20" ht="15" x14ac:dyDescent="0.25">
      <c r="A1041" s="1" t="s">
        <v>235</v>
      </c>
      <c r="B1041" s="1" t="s">
        <v>236</v>
      </c>
      <c r="C1041" s="1" t="str">
        <f t="shared" si="73"/>
        <v>F0104-U0104</v>
      </c>
      <c r="D1041" s="1" t="s">
        <v>1078</v>
      </c>
      <c r="E1041" s="1" t="s">
        <v>1123</v>
      </c>
      <c r="F1041" s="21" t="s">
        <v>1240</v>
      </c>
      <c r="G1041" s="11" t="str">
        <f t="shared" si="74"/>
        <v>F0104-U0104-költségmegosztó 5</v>
      </c>
      <c r="H1041" s="11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</row>
    <row r="1042" spans="1:20" ht="15" x14ac:dyDescent="0.25">
      <c r="A1042" s="1" t="s">
        <v>237</v>
      </c>
      <c r="B1042" s="1" t="s">
        <v>238</v>
      </c>
      <c r="C1042" s="1" t="str">
        <f t="shared" si="73"/>
        <v>F0105-U0105</v>
      </c>
      <c r="D1042" s="1" t="s">
        <v>1078</v>
      </c>
      <c r="E1042" s="1" t="s">
        <v>1123</v>
      </c>
      <c r="F1042" s="21" t="s">
        <v>1236</v>
      </c>
      <c r="G1042" s="11" t="str">
        <f t="shared" si="74"/>
        <v>F0105-U0105-költségmegosztó 1</v>
      </c>
      <c r="H1042" s="11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</row>
    <row r="1043" spans="1:20" ht="15" x14ac:dyDescent="0.25">
      <c r="A1043" s="1" t="s">
        <v>237</v>
      </c>
      <c r="B1043" s="1" t="s">
        <v>238</v>
      </c>
      <c r="C1043" s="1" t="str">
        <f t="shared" si="73"/>
        <v>F0105-U0105</v>
      </c>
      <c r="D1043" s="1" t="s">
        <v>1078</v>
      </c>
      <c r="E1043" s="1" t="s">
        <v>1123</v>
      </c>
      <c r="F1043" s="21" t="s">
        <v>1237</v>
      </c>
      <c r="G1043" s="11" t="str">
        <f t="shared" si="74"/>
        <v>F0105-U0105-költségmegosztó 2</v>
      </c>
      <c r="H1043" s="11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</row>
    <row r="1044" spans="1:20" ht="15" x14ac:dyDescent="0.25">
      <c r="A1044" s="1" t="s">
        <v>237</v>
      </c>
      <c r="B1044" s="1" t="s">
        <v>238</v>
      </c>
      <c r="C1044" s="1" t="str">
        <f t="shared" si="73"/>
        <v>F0105-U0105</v>
      </c>
      <c r="D1044" s="1" t="s">
        <v>1078</v>
      </c>
      <c r="E1044" s="1" t="s">
        <v>1123</v>
      </c>
      <c r="F1044" s="21" t="s">
        <v>1238</v>
      </c>
      <c r="G1044" s="11" t="str">
        <f t="shared" si="74"/>
        <v>F0105-U0105-költségmegosztó 3</v>
      </c>
      <c r="H1044" s="11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</row>
    <row r="1045" spans="1:20" ht="15" x14ac:dyDescent="0.25">
      <c r="A1045" s="1" t="s">
        <v>237</v>
      </c>
      <c r="B1045" s="1" t="s">
        <v>238</v>
      </c>
      <c r="C1045" s="1" t="str">
        <f t="shared" si="73"/>
        <v>F0105-U0105</v>
      </c>
      <c r="D1045" s="1" t="s">
        <v>1078</v>
      </c>
      <c r="E1045" s="1" t="s">
        <v>1123</v>
      </c>
      <c r="F1045" s="21" t="s">
        <v>1239</v>
      </c>
      <c r="G1045" s="11" t="str">
        <f t="shared" si="74"/>
        <v>F0105-U0105-költségmegosztó 4</v>
      </c>
      <c r="H1045" s="11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</row>
    <row r="1046" spans="1:20" ht="15" x14ac:dyDescent="0.25">
      <c r="A1046" s="1" t="s">
        <v>237</v>
      </c>
      <c r="B1046" s="1" t="s">
        <v>238</v>
      </c>
      <c r="C1046" s="1" t="str">
        <f t="shared" si="73"/>
        <v>F0105-U0105</v>
      </c>
      <c r="D1046" s="1" t="s">
        <v>1078</v>
      </c>
      <c r="E1046" s="1" t="s">
        <v>1123</v>
      </c>
      <c r="F1046" s="21" t="s">
        <v>1240</v>
      </c>
      <c r="G1046" s="11" t="str">
        <f t="shared" si="74"/>
        <v>F0105-U0105-költségmegosztó 5</v>
      </c>
      <c r="H1046" s="11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</row>
    <row r="1047" spans="1:20" ht="15" x14ac:dyDescent="0.25">
      <c r="A1047" s="1" t="s">
        <v>239</v>
      </c>
      <c r="B1047" s="1" t="s">
        <v>240</v>
      </c>
      <c r="C1047" s="1" t="str">
        <f t="shared" si="73"/>
        <v>F0106-U1015</v>
      </c>
      <c r="D1047" s="1" t="s">
        <v>1078</v>
      </c>
      <c r="E1047" s="1" t="s">
        <v>1123</v>
      </c>
      <c r="F1047" s="21" t="s">
        <v>1236</v>
      </c>
      <c r="G1047" s="11" t="str">
        <f t="shared" si="74"/>
        <v>F0106-U1015-költségmegosztó 1</v>
      </c>
      <c r="H1047" s="11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</row>
    <row r="1048" spans="1:20" ht="15" x14ac:dyDescent="0.25">
      <c r="A1048" s="1" t="s">
        <v>239</v>
      </c>
      <c r="B1048" s="1" t="s">
        <v>240</v>
      </c>
      <c r="C1048" s="1" t="str">
        <f t="shared" si="73"/>
        <v>F0106-U1015</v>
      </c>
      <c r="D1048" s="1" t="s">
        <v>1078</v>
      </c>
      <c r="E1048" s="1" t="s">
        <v>1123</v>
      </c>
      <c r="F1048" s="21" t="s">
        <v>1237</v>
      </c>
      <c r="G1048" s="11" t="str">
        <f t="shared" si="74"/>
        <v>F0106-U1015-költségmegosztó 2</v>
      </c>
      <c r="H1048" s="11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</row>
    <row r="1049" spans="1:20" ht="15" x14ac:dyDescent="0.25">
      <c r="A1049" s="1" t="s">
        <v>239</v>
      </c>
      <c r="B1049" s="1" t="s">
        <v>240</v>
      </c>
      <c r="C1049" s="1" t="str">
        <f t="shared" si="73"/>
        <v>F0106-U1015</v>
      </c>
      <c r="D1049" s="1" t="s">
        <v>1078</v>
      </c>
      <c r="E1049" s="1" t="s">
        <v>1123</v>
      </c>
      <c r="F1049" s="21" t="s">
        <v>1238</v>
      </c>
      <c r="G1049" s="11" t="str">
        <f t="shared" si="74"/>
        <v>F0106-U1015-költségmegosztó 3</v>
      </c>
      <c r="H1049" s="11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</row>
    <row r="1050" spans="1:20" ht="15" x14ac:dyDescent="0.25">
      <c r="A1050" s="1" t="s">
        <v>239</v>
      </c>
      <c r="B1050" s="1" t="s">
        <v>240</v>
      </c>
      <c r="C1050" s="1" t="str">
        <f t="shared" si="73"/>
        <v>F0106-U1015</v>
      </c>
      <c r="D1050" s="1" t="s">
        <v>1078</v>
      </c>
      <c r="E1050" s="1" t="s">
        <v>1123</v>
      </c>
      <c r="F1050" s="21" t="s">
        <v>1239</v>
      </c>
      <c r="G1050" s="11" t="str">
        <f t="shared" si="74"/>
        <v>F0106-U1015-költségmegosztó 4</v>
      </c>
      <c r="H1050" s="11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</row>
    <row r="1051" spans="1:20" ht="15" x14ac:dyDescent="0.25">
      <c r="A1051" s="1" t="s">
        <v>239</v>
      </c>
      <c r="B1051" s="1" t="s">
        <v>240</v>
      </c>
      <c r="C1051" s="1" t="str">
        <f t="shared" si="73"/>
        <v>F0106-U1015</v>
      </c>
      <c r="D1051" s="1" t="s">
        <v>1078</v>
      </c>
      <c r="E1051" s="1" t="s">
        <v>1123</v>
      </c>
      <c r="F1051" s="21" t="s">
        <v>1240</v>
      </c>
      <c r="G1051" s="11" t="str">
        <f t="shared" si="74"/>
        <v>F0106-U1015-költségmegosztó 5</v>
      </c>
      <c r="H1051" s="11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</row>
    <row r="1052" spans="1:20" ht="15" x14ac:dyDescent="0.25">
      <c r="A1052" s="1" t="s">
        <v>241</v>
      </c>
      <c r="B1052" s="1" t="s">
        <v>242</v>
      </c>
      <c r="C1052" s="1" t="str">
        <f t="shared" si="73"/>
        <v>F0107-U0107</v>
      </c>
      <c r="D1052" s="1" t="s">
        <v>1078</v>
      </c>
      <c r="E1052" s="1" t="s">
        <v>1123</v>
      </c>
      <c r="F1052" s="21" t="s">
        <v>1236</v>
      </c>
      <c r="G1052" s="11" t="str">
        <f t="shared" si="74"/>
        <v>F0107-U0107-költségmegosztó 1</v>
      </c>
      <c r="H1052" s="11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</row>
    <row r="1053" spans="1:20" ht="15" x14ac:dyDescent="0.25">
      <c r="A1053" s="1" t="s">
        <v>241</v>
      </c>
      <c r="B1053" s="1" t="s">
        <v>242</v>
      </c>
      <c r="C1053" s="1" t="str">
        <f t="shared" si="73"/>
        <v>F0107-U0107</v>
      </c>
      <c r="D1053" s="1" t="s">
        <v>1078</v>
      </c>
      <c r="E1053" s="1" t="s">
        <v>1123</v>
      </c>
      <c r="F1053" s="21" t="s">
        <v>1237</v>
      </c>
      <c r="G1053" s="11" t="str">
        <f t="shared" si="74"/>
        <v>F0107-U0107-költségmegosztó 2</v>
      </c>
      <c r="H1053" s="11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</row>
    <row r="1054" spans="1:20" ht="15" x14ac:dyDescent="0.25">
      <c r="A1054" s="1" t="s">
        <v>241</v>
      </c>
      <c r="B1054" s="1" t="s">
        <v>242</v>
      </c>
      <c r="C1054" s="1" t="str">
        <f t="shared" si="73"/>
        <v>F0107-U0107</v>
      </c>
      <c r="D1054" s="1" t="s">
        <v>1078</v>
      </c>
      <c r="E1054" s="1" t="s">
        <v>1123</v>
      </c>
      <c r="F1054" s="21" t="s">
        <v>1238</v>
      </c>
      <c r="G1054" s="11" t="str">
        <f t="shared" si="74"/>
        <v>F0107-U0107-költségmegosztó 3</v>
      </c>
      <c r="H1054" s="11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</row>
    <row r="1055" spans="1:20" ht="15" x14ac:dyDescent="0.25">
      <c r="A1055" s="1" t="s">
        <v>241</v>
      </c>
      <c r="B1055" s="1" t="s">
        <v>242</v>
      </c>
      <c r="C1055" s="1" t="str">
        <f t="shared" si="73"/>
        <v>F0107-U0107</v>
      </c>
      <c r="D1055" s="1" t="s">
        <v>1078</v>
      </c>
      <c r="E1055" s="1" t="s">
        <v>1123</v>
      </c>
      <c r="F1055" s="21" t="s">
        <v>1239</v>
      </c>
      <c r="G1055" s="11" t="str">
        <f t="shared" si="74"/>
        <v>F0107-U0107-költségmegosztó 4</v>
      </c>
      <c r="H1055" s="11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</row>
    <row r="1056" spans="1:20" ht="15" x14ac:dyDescent="0.25">
      <c r="A1056" s="1" t="s">
        <v>241</v>
      </c>
      <c r="B1056" s="1" t="s">
        <v>242</v>
      </c>
      <c r="C1056" s="1" t="str">
        <f t="shared" si="73"/>
        <v>F0107-U0107</v>
      </c>
      <c r="D1056" s="1" t="s">
        <v>1078</v>
      </c>
      <c r="E1056" s="1" t="s">
        <v>1123</v>
      </c>
      <c r="F1056" s="21" t="s">
        <v>1240</v>
      </c>
      <c r="G1056" s="11" t="str">
        <f t="shared" si="74"/>
        <v>F0107-U0107-költségmegosztó 5</v>
      </c>
      <c r="H1056" s="11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</row>
    <row r="1057" spans="1:20" ht="15" x14ac:dyDescent="0.25">
      <c r="A1057" s="1" t="s">
        <v>243</v>
      </c>
      <c r="B1057" s="1" t="s">
        <v>69</v>
      </c>
      <c r="C1057" s="1" t="str">
        <f t="shared" si="73"/>
        <v>F0108-U0942</v>
      </c>
      <c r="D1057" s="1" t="s">
        <v>1078</v>
      </c>
      <c r="E1057" s="1" t="s">
        <v>1123</v>
      </c>
      <c r="F1057" s="21" t="s">
        <v>1236</v>
      </c>
      <c r="G1057" s="11" t="str">
        <f t="shared" si="74"/>
        <v>F0108-U0942-költségmegosztó 1</v>
      </c>
      <c r="H1057" s="11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</row>
    <row r="1058" spans="1:20" ht="15" x14ac:dyDescent="0.25">
      <c r="A1058" s="1" t="s">
        <v>243</v>
      </c>
      <c r="B1058" s="1" t="s">
        <v>69</v>
      </c>
      <c r="C1058" s="1" t="str">
        <f t="shared" si="73"/>
        <v>F0108-U0942</v>
      </c>
      <c r="D1058" s="1" t="s">
        <v>1078</v>
      </c>
      <c r="E1058" s="1" t="s">
        <v>1123</v>
      </c>
      <c r="F1058" s="21" t="s">
        <v>1237</v>
      </c>
      <c r="G1058" s="11" t="str">
        <f t="shared" si="74"/>
        <v>F0108-U0942-költségmegosztó 2</v>
      </c>
      <c r="H1058" s="11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</row>
    <row r="1059" spans="1:20" ht="15" x14ac:dyDescent="0.25">
      <c r="A1059" s="1" t="s">
        <v>243</v>
      </c>
      <c r="B1059" s="1" t="s">
        <v>69</v>
      </c>
      <c r="C1059" s="1" t="str">
        <f t="shared" si="73"/>
        <v>F0108-U0942</v>
      </c>
      <c r="D1059" s="1" t="s">
        <v>1078</v>
      </c>
      <c r="E1059" s="1" t="s">
        <v>1123</v>
      </c>
      <c r="F1059" s="21" t="s">
        <v>1238</v>
      </c>
      <c r="G1059" s="11" t="str">
        <f t="shared" si="74"/>
        <v>F0108-U0942-költségmegosztó 3</v>
      </c>
      <c r="H1059" s="11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</row>
    <row r="1060" spans="1:20" ht="15" x14ac:dyDescent="0.25">
      <c r="A1060" s="1" t="s">
        <v>243</v>
      </c>
      <c r="B1060" s="1" t="s">
        <v>69</v>
      </c>
      <c r="C1060" s="1" t="str">
        <f t="shared" si="73"/>
        <v>F0108-U0942</v>
      </c>
      <c r="D1060" s="1" t="s">
        <v>1078</v>
      </c>
      <c r="E1060" s="1" t="s">
        <v>1123</v>
      </c>
      <c r="F1060" s="21" t="s">
        <v>1239</v>
      </c>
      <c r="G1060" s="11" t="str">
        <f t="shared" si="74"/>
        <v>F0108-U0942-költségmegosztó 4</v>
      </c>
      <c r="H1060" s="11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</row>
    <row r="1061" spans="1:20" ht="15" x14ac:dyDescent="0.25">
      <c r="A1061" s="1" t="s">
        <v>243</v>
      </c>
      <c r="B1061" s="1" t="s">
        <v>69</v>
      </c>
      <c r="C1061" s="1" t="str">
        <f t="shared" si="73"/>
        <v>F0108-U0942</v>
      </c>
      <c r="D1061" s="1" t="s">
        <v>1078</v>
      </c>
      <c r="E1061" s="1" t="s">
        <v>1123</v>
      </c>
      <c r="F1061" s="21" t="s">
        <v>1240</v>
      </c>
      <c r="G1061" s="11" t="str">
        <f t="shared" si="74"/>
        <v>F0108-U0942-költségmegosztó 5</v>
      </c>
      <c r="H1061" s="11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</row>
    <row r="1062" spans="1:20" ht="15" x14ac:dyDescent="0.25">
      <c r="A1062" s="1" t="s">
        <v>244</v>
      </c>
      <c r="B1062" s="1" t="s">
        <v>245</v>
      </c>
      <c r="C1062" s="1" t="str">
        <f t="shared" si="73"/>
        <v>F0109-U0899</v>
      </c>
      <c r="D1062" s="1" t="s">
        <v>1078</v>
      </c>
      <c r="E1062" s="1" t="s">
        <v>1123</v>
      </c>
      <c r="F1062" s="21" t="s">
        <v>1236</v>
      </c>
      <c r="G1062" s="11" t="str">
        <f t="shared" si="74"/>
        <v>F0109-U0899-költségmegosztó 1</v>
      </c>
      <c r="H1062" s="11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</row>
    <row r="1063" spans="1:20" ht="15" x14ac:dyDescent="0.25">
      <c r="A1063" s="1" t="s">
        <v>244</v>
      </c>
      <c r="B1063" s="1" t="s">
        <v>245</v>
      </c>
      <c r="C1063" s="1" t="str">
        <f t="shared" si="73"/>
        <v>F0109-U0899</v>
      </c>
      <c r="D1063" s="1" t="s">
        <v>1078</v>
      </c>
      <c r="E1063" s="1" t="s">
        <v>1123</v>
      </c>
      <c r="F1063" s="21" t="s">
        <v>1237</v>
      </c>
      <c r="G1063" s="11" t="str">
        <f t="shared" si="74"/>
        <v>F0109-U0899-költségmegosztó 2</v>
      </c>
      <c r="H1063" s="11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</row>
    <row r="1064" spans="1:20" ht="15" x14ac:dyDescent="0.25">
      <c r="A1064" s="1" t="s">
        <v>244</v>
      </c>
      <c r="B1064" s="1" t="s">
        <v>245</v>
      </c>
      <c r="C1064" s="1" t="str">
        <f t="shared" si="73"/>
        <v>F0109-U0899</v>
      </c>
      <c r="D1064" s="1" t="s">
        <v>1078</v>
      </c>
      <c r="E1064" s="1" t="s">
        <v>1123</v>
      </c>
      <c r="F1064" s="21" t="s">
        <v>1238</v>
      </c>
      <c r="G1064" s="11" t="str">
        <f t="shared" si="74"/>
        <v>F0109-U0899-költségmegosztó 3</v>
      </c>
      <c r="H1064" s="11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</row>
    <row r="1065" spans="1:20" ht="15" x14ac:dyDescent="0.25">
      <c r="A1065" s="1" t="s">
        <v>244</v>
      </c>
      <c r="B1065" s="1" t="s">
        <v>245</v>
      </c>
      <c r="C1065" s="1" t="str">
        <f t="shared" si="73"/>
        <v>F0109-U0899</v>
      </c>
      <c r="D1065" s="1" t="s">
        <v>1078</v>
      </c>
      <c r="E1065" s="1" t="s">
        <v>1123</v>
      </c>
      <c r="F1065" s="21" t="s">
        <v>1239</v>
      </c>
      <c r="G1065" s="11" t="str">
        <f t="shared" si="74"/>
        <v>F0109-U0899-költségmegosztó 4</v>
      </c>
      <c r="H1065" s="11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</row>
    <row r="1066" spans="1:20" ht="15" x14ac:dyDescent="0.25">
      <c r="A1066" s="1" t="s">
        <v>244</v>
      </c>
      <c r="B1066" s="1" t="s">
        <v>245</v>
      </c>
      <c r="C1066" s="1" t="str">
        <f t="shared" si="73"/>
        <v>F0109-U0899</v>
      </c>
      <c r="D1066" s="1" t="s">
        <v>1078</v>
      </c>
      <c r="E1066" s="1" t="s">
        <v>1123</v>
      </c>
      <c r="F1066" s="21" t="s">
        <v>1240</v>
      </c>
      <c r="G1066" s="11" t="str">
        <f t="shared" si="74"/>
        <v>F0109-U0899-költségmegosztó 5</v>
      </c>
      <c r="H1066" s="11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</row>
    <row r="1067" spans="1:20" ht="15" x14ac:dyDescent="0.25">
      <c r="A1067" s="1" t="s">
        <v>246</v>
      </c>
      <c r="B1067" s="1" t="s">
        <v>247</v>
      </c>
      <c r="C1067" s="1" t="str">
        <f t="shared" si="73"/>
        <v>F0110-U0919</v>
      </c>
      <c r="D1067" s="1" t="s">
        <v>1078</v>
      </c>
      <c r="E1067" s="1" t="s">
        <v>1123</v>
      </c>
      <c r="F1067" s="21" t="s">
        <v>1236</v>
      </c>
      <c r="G1067" s="11" t="str">
        <f t="shared" si="74"/>
        <v>F0110-U0919-költségmegosztó 1</v>
      </c>
      <c r="H1067" s="11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</row>
    <row r="1068" spans="1:20" ht="15" x14ac:dyDescent="0.25">
      <c r="A1068" s="1" t="s">
        <v>246</v>
      </c>
      <c r="B1068" s="1" t="s">
        <v>247</v>
      </c>
      <c r="C1068" s="1" t="str">
        <f t="shared" si="73"/>
        <v>F0110-U0919</v>
      </c>
      <c r="D1068" s="1" t="s">
        <v>1078</v>
      </c>
      <c r="E1068" s="1" t="s">
        <v>1123</v>
      </c>
      <c r="F1068" s="21" t="s">
        <v>1237</v>
      </c>
      <c r="G1068" s="11" t="str">
        <f t="shared" si="74"/>
        <v>F0110-U0919-költségmegosztó 2</v>
      </c>
      <c r="H1068" s="11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</row>
    <row r="1069" spans="1:20" ht="15" x14ac:dyDescent="0.25">
      <c r="A1069" s="1" t="s">
        <v>246</v>
      </c>
      <c r="B1069" s="1" t="s">
        <v>247</v>
      </c>
      <c r="C1069" s="1" t="str">
        <f t="shared" si="73"/>
        <v>F0110-U0919</v>
      </c>
      <c r="D1069" s="1" t="s">
        <v>1078</v>
      </c>
      <c r="E1069" s="1" t="s">
        <v>1123</v>
      </c>
      <c r="F1069" s="21" t="s">
        <v>1238</v>
      </c>
      <c r="G1069" s="11" t="str">
        <f t="shared" si="74"/>
        <v>F0110-U0919-költségmegosztó 3</v>
      </c>
      <c r="H1069" s="11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</row>
    <row r="1070" spans="1:20" ht="15" x14ac:dyDescent="0.25">
      <c r="A1070" s="1" t="s">
        <v>246</v>
      </c>
      <c r="B1070" s="1" t="s">
        <v>247</v>
      </c>
      <c r="C1070" s="1" t="str">
        <f t="shared" si="73"/>
        <v>F0110-U0919</v>
      </c>
      <c r="D1070" s="1" t="s">
        <v>1078</v>
      </c>
      <c r="E1070" s="1" t="s">
        <v>1123</v>
      </c>
      <c r="F1070" s="21" t="s">
        <v>1239</v>
      </c>
      <c r="G1070" s="11" t="str">
        <f t="shared" si="74"/>
        <v>F0110-U0919-költségmegosztó 4</v>
      </c>
      <c r="H1070" s="11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</row>
    <row r="1071" spans="1:20" ht="15" x14ac:dyDescent="0.25">
      <c r="A1071" s="1" t="s">
        <v>246</v>
      </c>
      <c r="B1071" s="1" t="s">
        <v>247</v>
      </c>
      <c r="C1071" s="1" t="str">
        <f t="shared" ref="C1071:C1152" si="75">CONCATENATE(A1071,"-",B1071)</f>
        <v>F0110-U0919</v>
      </c>
      <c r="D1071" s="1" t="s">
        <v>1078</v>
      </c>
      <c r="E1071" s="1" t="s">
        <v>1123</v>
      </c>
      <c r="F1071" s="21" t="s">
        <v>1240</v>
      </c>
      <c r="G1071" s="11" t="str">
        <f t="shared" ref="G1071:G1152" si="76">CONCATENATE(C1071,"-",F1071)</f>
        <v>F0110-U0919-költségmegosztó 5</v>
      </c>
      <c r="H1071" s="11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</row>
    <row r="1072" spans="1:20" ht="15" x14ac:dyDescent="0.25">
      <c r="A1072" s="1" t="s">
        <v>172</v>
      </c>
      <c r="B1072" s="1" t="s">
        <v>173</v>
      </c>
      <c r="C1072" s="1" t="str">
        <f t="shared" si="75"/>
        <v>F0072-U0072</v>
      </c>
      <c r="D1072" s="1" t="s">
        <v>1078</v>
      </c>
      <c r="E1072" s="1" t="s">
        <v>1123</v>
      </c>
      <c r="F1072" s="21" t="s">
        <v>1236</v>
      </c>
      <c r="G1072" s="11" t="str">
        <f t="shared" si="76"/>
        <v>F0072-U0072-költségmegosztó 1</v>
      </c>
      <c r="H1072" s="11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</row>
    <row r="1073" spans="1:20" ht="15" x14ac:dyDescent="0.25">
      <c r="A1073" s="1" t="s">
        <v>172</v>
      </c>
      <c r="B1073" s="1" t="s">
        <v>173</v>
      </c>
      <c r="C1073" s="1" t="str">
        <f t="shared" si="75"/>
        <v>F0072-U0072</v>
      </c>
      <c r="D1073" s="1" t="s">
        <v>1078</v>
      </c>
      <c r="E1073" s="1" t="s">
        <v>1123</v>
      </c>
      <c r="F1073" s="21" t="s">
        <v>1237</v>
      </c>
      <c r="G1073" s="11" t="str">
        <f t="shared" si="76"/>
        <v>F0072-U0072-költségmegosztó 2</v>
      </c>
      <c r="H1073" s="11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</row>
    <row r="1074" spans="1:20" ht="15" x14ac:dyDescent="0.25">
      <c r="A1074" s="1" t="s">
        <v>172</v>
      </c>
      <c r="B1074" s="1" t="s">
        <v>173</v>
      </c>
      <c r="C1074" s="1" t="str">
        <f t="shared" si="75"/>
        <v>F0072-U0072</v>
      </c>
      <c r="D1074" s="1" t="s">
        <v>1078</v>
      </c>
      <c r="E1074" s="1" t="s">
        <v>1123</v>
      </c>
      <c r="F1074" s="21" t="s">
        <v>1238</v>
      </c>
      <c r="G1074" s="11" t="str">
        <f t="shared" si="76"/>
        <v>F0072-U0072-költségmegosztó 3</v>
      </c>
      <c r="H1074" s="11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</row>
    <row r="1075" spans="1:20" ht="15" x14ac:dyDescent="0.25">
      <c r="A1075" s="1" t="s">
        <v>172</v>
      </c>
      <c r="B1075" s="1" t="s">
        <v>173</v>
      </c>
      <c r="C1075" s="1" t="str">
        <f t="shared" si="75"/>
        <v>F0072-U0072</v>
      </c>
      <c r="D1075" s="1" t="s">
        <v>1078</v>
      </c>
      <c r="E1075" s="1" t="s">
        <v>1123</v>
      </c>
      <c r="F1075" s="21" t="s">
        <v>1239</v>
      </c>
      <c r="G1075" s="11" t="str">
        <f t="shared" si="76"/>
        <v>F0072-U0072-költségmegosztó 4</v>
      </c>
      <c r="H1075" s="11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</row>
    <row r="1076" spans="1:20" ht="15" x14ac:dyDescent="0.25">
      <c r="A1076" s="1" t="s">
        <v>172</v>
      </c>
      <c r="B1076" s="1" t="s">
        <v>173</v>
      </c>
      <c r="C1076" s="1" t="str">
        <f t="shared" si="75"/>
        <v>F0072-U0072</v>
      </c>
      <c r="D1076" s="1" t="s">
        <v>1078</v>
      </c>
      <c r="E1076" s="1" t="s">
        <v>1123</v>
      </c>
      <c r="F1076" s="21" t="s">
        <v>1240</v>
      </c>
      <c r="G1076" s="11" t="str">
        <f t="shared" si="76"/>
        <v>F0072-U0072-költségmegosztó 5</v>
      </c>
      <c r="H1076" s="11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</row>
    <row r="1077" spans="1:20" ht="15" x14ac:dyDescent="0.25">
      <c r="A1077" s="1" t="s">
        <v>174</v>
      </c>
      <c r="B1077" s="1" t="s">
        <v>175</v>
      </c>
      <c r="C1077" s="1" t="str">
        <f t="shared" si="75"/>
        <v>F0073-U0946</v>
      </c>
      <c r="D1077" s="1" t="s">
        <v>1078</v>
      </c>
      <c r="E1077" s="1" t="s">
        <v>1123</v>
      </c>
      <c r="F1077" s="21" t="s">
        <v>1236</v>
      </c>
      <c r="G1077" s="11" t="str">
        <f t="shared" si="76"/>
        <v>F0073-U0946-költségmegosztó 1</v>
      </c>
      <c r="H1077" s="11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</row>
    <row r="1078" spans="1:20" ht="15" x14ac:dyDescent="0.25">
      <c r="A1078" s="1" t="s">
        <v>174</v>
      </c>
      <c r="B1078" s="1" t="s">
        <v>175</v>
      </c>
      <c r="C1078" s="1" t="str">
        <f t="shared" si="75"/>
        <v>F0073-U0946</v>
      </c>
      <c r="D1078" s="1" t="s">
        <v>1078</v>
      </c>
      <c r="E1078" s="1" t="s">
        <v>1123</v>
      </c>
      <c r="F1078" s="21" t="s">
        <v>1237</v>
      </c>
      <c r="G1078" s="11" t="str">
        <f t="shared" si="76"/>
        <v>F0073-U0946-költségmegosztó 2</v>
      </c>
      <c r="H1078" s="11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</row>
    <row r="1079" spans="1:20" ht="15" x14ac:dyDescent="0.25">
      <c r="A1079" s="1" t="s">
        <v>174</v>
      </c>
      <c r="B1079" s="1" t="s">
        <v>175</v>
      </c>
      <c r="C1079" s="1" t="str">
        <f t="shared" si="75"/>
        <v>F0073-U0946</v>
      </c>
      <c r="D1079" s="1" t="s">
        <v>1078</v>
      </c>
      <c r="E1079" s="1" t="s">
        <v>1123</v>
      </c>
      <c r="F1079" s="21" t="s">
        <v>1238</v>
      </c>
      <c r="G1079" s="11" t="str">
        <f t="shared" si="76"/>
        <v>F0073-U0946-költségmegosztó 3</v>
      </c>
      <c r="H1079" s="11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</row>
    <row r="1080" spans="1:20" ht="15" x14ac:dyDescent="0.25">
      <c r="A1080" s="1" t="s">
        <v>174</v>
      </c>
      <c r="B1080" s="1" t="s">
        <v>175</v>
      </c>
      <c r="C1080" s="1" t="str">
        <f t="shared" si="75"/>
        <v>F0073-U0946</v>
      </c>
      <c r="D1080" s="1" t="s">
        <v>1078</v>
      </c>
      <c r="E1080" s="1" t="s">
        <v>1123</v>
      </c>
      <c r="F1080" s="21" t="s">
        <v>1239</v>
      </c>
      <c r="G1080" s="11" t="str">
        <f t="shared" si="76"/>
        <v>F0073-U0946-költségmegosztó 4</v>
      </c>
      <c r="H1080" s="11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</row>
    <row r="1081" spans="1:20" ht="15" x14ac:dyDescent="0.25">
      <c r="A1081" s="1" t="s">
        <v>174</v>
      </c>
      <c r="B1081" s="1" t="s">
        <v>175</v>
      </c>
      <c r="C1081" s="1" t="str">
        <f t="shared" si="75"/>
        <v>F0073-U0946</v>
      </c>
      <c r="D1081" s="1" t="s">
        <v>1078</v>
      </c>
      <c r="E1081" s="1" t="s">
        <v>1123</v>
      </c>
      <c r="F1081" s="21" t="s">
        <v>1240</v>
      </c>
      <c r="G1081" s="11" t="str">
        <f t="shared" si="76"/>
        <v>F0073-U0946-költségmegosztó 5</v>
      </c>
      <c r="H1081" s="11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</row>
    <row r="1082" spans="1:20" ht="15" x14ac:dyDescent="0.25">
      <c r="A1082" s="1" t="s">
        <v>176</v>
      </c>
      <c r="B1082" s="1" t="s">
        <v>177</v>
      </c>
      <c r="C1082" s="1" t="str">
        <f t="shared" si="75"/>
        <v>F0074-U0074</v>
      </c>
      <c r="D1082" s="1" t="s">
        <v>1078</v>
      </c>
      <c r="E1082" s="1" t="s">
        <v>1123</v>
      </c>
      <c r="F1082" s="21" t="s">
        <v>1236</v>
      </c>
      <c r="G1082" s="11" t="str">
        <f t="shared" si="76"/>
        <v>F0074-U0074-költségmegosztó 1</v>
      </c>
      <c r="H1082" s="11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</row>
    <row r="1083" spans="1:20" ht="15" x14ac:dyDescent="0.25">
      <c r="A1083" s="1" t="s">
        <v>176</v>
      </c>
      <c r="B1083" s="1" t="s">
        <v>177</v>
      </c>
      <c r="C1083" s="1" t="str">
        <f t="shared" si="75"/>
        <v>F0074-U0074</v>
      </c>
      <c r="D1083" s="1" t="s">
        <v>1078</v>
      </c>
      <c r="E1083" s="1" t="s">
        <v>1123</v>
      </c>
      <c r="F1083" s="21" t="s">
        <v>1237</v>
      </c>
      <c r="G1083" s="11" t="str">
        <f t="shared" si="76"/>
        <v>F0074-U0074-költségmegosztó 2</v>
      </c>
      <c r="H1083" s="11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</row>
    <row r="1084" spans="1:20" ht="15" x14ac:dyDescent="0.25">
      <c r="A1084" s="1" t="s">
        <v>176</v>
      </c>
      <c r="B1084" s="1" t="s">
        <v>177</v>
      </c>
      <c r="C1084" s="1" t="str">
        <f t="shared" si="75"/>
        <v>F0074-U0074</v>
      </c>
      <c r="D1084" s="1" t="s">
        <v>1078</v>
      </c>
      <c r="E1084" s="1" t="s">
        <v>1123</v>
      </c>
      <c r="F1084" s="21" t="s">
        <v>1238</v>
      </c>
      <c r="G1084" s="11" t="str">
        <f t="shared" si="76"/>
        <v>F0074-U0074-költségmegosztó 3</v>
      </c>
      <c r="H1084" s="11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</row>
    <row r="1085" spans="1:20" ht="15" x14ac:dyDescent="0.25">
      <c r="A1085" s="1" t="s">
        <v>176</v>
      </c>
      <c r="B1085" s="1" t="s">
        <v>177</v>
      </c>
      <c r="C1085" s="1" t="str">
        <f t="shared" si="75"/>
        <v>F0074-U0074</v>
      </c>
      <c r="D1085" s="1" t="s">
        <v>1078</v>
      </c>
      <c r="E1085" s="1" t="s">
        <v>1123</v>
      </c>
      <c r="F1085" s="21" t="s">
        <v>1239</v>
      </c>
      <c r="G1085" s="11" t="str">
        <f t="shared" si="76"/>
        <v>F0074-U0074-költségmegosztó 4</v>
      </c>
      <c r="H1085" s="11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</row>
    <row r="1086" spans="1:20" ht="15" x14ac:dyDescent="0.25">
      <c r="A1086" s="1" t="s">
        <v>176</v>
      </c>
      <c r="B1086" s="1" t="s">
        <v>177</v>
      </c>
      <c r="C1086" s="1" t="str">
        <f t="shared" si="75"/>
        <v>F0074-U0074</v>
      </c>
      <c r="D1086" s="1" t="s">
        <v>1078</v>
      </c>
      <c r="E1086" s="1" t="s">
        <v>1123</v>
      </c>
      <c r="F1086" s="21" t="s">
        <v>1240</v>
      </c>
      <c r="G1086" s="11" t="str">
        <f t="shared" si="76"/>
        <v>F0074-U0074-költségmegosztó 5</v>
      </c>
      <c r="H1086" s="11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</row>
    <row r="1087" spans="1:20" ht="15" x14ac:dyDescent="0.25">
      <c r="A1087" s="1" t="s">
        <v>178</v>
      </c>
      <c r="B1087" s="1" t="s">
        <v>179</v>
      </c>
      <c r="C1087" s="1" t="str">
        <f t="shared" si="75"/>
        <v>F0075-U1069</v>
      </c>
      <c r="D1087" s="1" t="s">
        <v>1078</v>
      </c>
      <c r="E1087" s="1" t="s">
        <v>1123</v>
      </c>
      <c r="F1087" s="21" t="s">
        <v>1236</v>
      </c>
      <c r="G1087" s="11" t="str">
        <f t="shared" si="76"/>
        <v>F0075-U1069-költségmegosztó 1</v>
      </c>
      <c r="H1087" s="11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</row>
    <row r="1088" spans="1:20" ht="15" x14ac:dyDescent="0.25">
      <c r="A1088" s="1" t="s">
        <v>178</v>
      </c>
      <c r="B1088" s="1" t="s">
        <v>179</v>
      </c>
      <c r="C1088" s="1" t="str">
        <f t="shared" si="75"/>
        <v>F0075-U1069</v>
      </c>
      <c r="D1088" s="1" t="s">
        <v>1078</v>
      </c>
      <c r="E1088" s="1" t="s">
        <v>1123</v>
      </c>
      <c r="F1088" s="21" t="s">
        <v>1237</v>
      </c>
      <c r="G1088" s="11" t="str">
        <f t="shared" si="76"/>
        <v>F0075-U1069-költségmegosztó 2</v>
      </c>
      <c r="H1088" s="11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</row>
    <row r="1089" spans="1:20" ht="15" x14ac:dyDescent="0.25">
      <c r="A1089" s="1" t="s">
        <v>178</v>
      </c>
      <c r="B1089" s="1" t="s">
        <v>179</v>
      </c>
      <c r="C1089" s="1" t="str">
        <f t="shared" si="75"/>
        <v>F0075-U1069</v>
      </c>
      <c r="D1089" s="1" t="s">
        <v>1078</v>
      </c>
      <c r="E1089" s="1" t="s">
        <v>1123</v>
      </c>
      <c r="F1089" s="21" t="s">
        <v>1238</v>
      </c>
      <c r="G1089" s="11" t="str">
        <f t="shared" si="76"/>
        <v>F0075-U1069-költségmegosztó 3</v>
      </c>
      <c r="H1089" s="11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</row>
    <row r="1090" spans="1:20" ht="15" x14ac:dyDescent="0.25">
      <c r="A1090" s="1" t="s">
        <v>178</v>
      </c>
      <c r="B1090" s="1" t="s">
        <v>179</v>
      </c>
      <c r="C1090" s="1" t="str">
        <f t="shared" si="75"/>
        <v>F0075-U1069</v>
      </c>
      <c r="D1090" s="1" t="s">
        <v>1078</v>
      </c>
      <c r="E1090" s="1" t="s">
        <v>1123</v>
      </c>
      <c r="F1090" s="21" t="s">
        <v>1239</v>
      </c>
      <c r="G1090" s="11" t="str">
        <f t="shared" si="76"/>
        <v>F0075-U1069-költségmegosztó 4</v>
      </c>
      <c r="H1090" s="11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</row>
    <row r="1091" spans="1:20" ht="15" x14ac:dyDescent="0.25">
      <c r="A1091" s="1" t="s">
        <v>178</v>
      </c>
      <c r="B1091" s="1" t="s">
        <v>179</v>
      </c>
      <c r="C1091" s="1" t="str">
        <f t="shared" si="75"/>
        <v>F0075-U1069</v>
      </c>
      <c r="D1091" s="1" t="s">
        <v>1078</v>
      </c>
      <c r="E1091" s="1" t="s">
        <v>1123</v>
      </c>
      <c r="F1091" s="21" t="s">
        <v>1240</v>
      </c>
      <c r="G1091" s="11" t="str">
        <f t="shared" si="76"/>
        <v>F0075-U1069-költségmegosztó 5</v>
      </c>
      <c r="H1091" s="11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</row>
    <row r="1092" spans="1:20" ht="15" x14ac:dyDescent="0.25">
      <c r="A1092" s="1" t="s">
        <v>180</v>
      </c>
      <c r="B1092" s="1" t="s">
        <v>181</v>
      </c>
      <c r="C1092" s="1" t="str">
        <f t="shared" si="75"/>
        <v>F0076-U0873</v>
      </c>
      <c r="D1092" s="1" t="s">
        <v>1078</v>
      </c>
      <c r="E1092" s="1" t="s">
        <v>1123</v>
      </c>
      <c r="F1092" s="21" t="s">
        <v>1236</v>
      </c>
      <c r="G1092" s="11" t="str">
        <f t="shared" si="76"/>
        <v>F0076-U0873-költségmegosztó 1</v>
      </c>
      <c r="H1092" s="11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</row>
    <row r="1093" spans="1:20" ht="15" x14ac:dyDescent="0.25">
      <c r="A1093" s="1" t="s">
        <v>180</v>
      </c>
      <c r="B1093" s="1" t="s">
        <v>181</v>
      </c>
      <c r="C1093" s="1" t="str">
        <f t="shared" si="75"/>
        <v>F0076-U0873</v>
      </c>
      <c r="D1093" s="1" t="s">
        <v>1078</v>
      </c>
      <c r="E1093" s="1" t="s">
        <v>1123</v>
      </c>
      <c r="F1093" s="21" t="s">
        <v>1237</v>
      </c>
      <c r="G1093" s="11" t="str">
        <f t="shared" si="76"/>
        <v>F0076-U0873-költségmegosztó 2</v>
      </c>
      <c r="H1093" s="11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</row>
    <row r="1094" spans="1:20" ht="15" x14ac:dyDescent="0.25">
      <c r="A1094" s="1" t="s">
        <v>180</v>
      </c>
      <c r="B1094" s="1" t="s">
        <v>181</v>
      </c>
      <c r="C1094" s="1" t="str">
        <f t="shared" si="75"/>
        <v>F0076-U0873</v>
      </c>
      <c r="D1094" s="1" t="s">
        <v>1078</v>
      </c>
      <c r="E1094" s="1" t="s">
        <v>1123</v>
      </c>
      <c r="F1094" s="21" t="s">
        <v>1238</v>
      </c>
      <c r="G1094" s="11" t="str">
        <f t="shared" si="76"/>
        <v>F0076-U0873-költségmegosztó 3</v>
      </c>
      <c r="H1094" s="11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</row>
    <row r="1095" spans="1:20" ht="15" x14ac:dyDescent="0.25">
      <c r="A1095" s="1" t="s">
        <v>180</v>
      </c>
      <c r="B1095" s="1" t="s">
        <v>181</v>
      </c>
      <c r="C1095" s="1" t="str">
        <f t="shared" si="75"/>
        <v>F0076-U0873</v>
      </c>
      <c r="D1095" s="1" t="s">
        <v>1078</v>
      </c>
      <c r="E1095" s="1" t="s">
        <v>1123</v>
      </c>
      <c r="F1095" s="21" t="s">
        <v>1239</v>
      </c>
      <c r="G1095" s="11" t="str">
        <f t="shared" si="76"/>
        <v>F0076-U0873-költségmegosztó 4</v>
      </c>
      <c r="H1095" s="11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</row>
    <row r="1096" spans="1:20" ht="15" x14ac:dyDescent="0.25">
      <c r="A1096" s="1" t="s">
        <v>180</v>
      </c>
      <c r="B1096" s="1" t="s">
        <v>181</v>
      </c>
      <c r="C1096" s="1" t="str">
        <f t="shared" si="75"/>
        <v>F0076-U0873</v>
      </c>
      <c r="D1096" s="1" t="s">
        <v>1078</v>
      </c>
      <c r="E1096" s="1" t="s">
        <v>1123</v>
      </c>
      <c r="F1096" s="21" t="s">
        <v>1240</v>
      </c>
      <c r="G1096" s="11" t="str">
        <f t="shared" si="76"/>
        <v>F0076-U0873-költségmegosztó 5</v>
      </c>
      <c r="H1096" s="11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</row>
    <row r="1097" spans="1:20" ht="15" x14ac:dyDescent="0.25">
      <c r="A1097" s="1" t="s">
        <v>182</v>
      </c>
      <c r="B1097" s="1" t="s">
        <v>183</v>
      </c>
      <c r="C1097" s="1" t="str">
        <f t="shared" si="75"/>
        <v>F0077-U0791</v>
      </c>
      <c r="D1097" s="1" t="s">
        <v>1078</v>
      </c>
      <c r="E1097" s="1" t="s">
        <v>1123</v>
      </c>
      <c r="F1097" s="21" t="s">
        <v>1236</v>
      </c>
      <c r="G1097" s="11" t="str">
        <f t="shared" si="76"/>
        <v>F0077-U0791-költségmegosztó 1</v>
      </c>
      <c r="H1097" s="11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</row>
    <row r="1098" spans="1:20" ht="15" x14ac:dyDescent="0.25">
      <c r="A1098" s="1" t="s">
        <v>182</v>
      </c>
      <c r="B1098" s="1" t="s">
        <v>183</v>
      </c>
      <c r="C1098" s="1" t="str">
        <f t="shared" si="75"/>
        <v>F0077-U0791</v>
      </c>
      <c r="D1098" s="1" t="s">
        <v>1078</v>
      </c>
      <c r="E1098" s="1" t="s">
        <v>1123</v>
      </c>
      <c r="F1098" s="21" t="s">
        <v>1237</v>
      </c>
      <c r="G1098" s="11" t="str">
        <f t="shared" si="76"/>
        <v>F0077-U0791-költségmegosztó 2</v>
      </c>
      <c r="H1098" s="11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</row>
    <row r="1099" spans="1:20" ht="15" x14ac:dyDescent="0.25">
      <c r="A1099" s="1" t="s">
        <v>182</v>
      </c>
      <c r="B1099" s="1" t="s">
        <v>183</v>
      </c>
      <c r="C1099" s="1" t="str">
        <f t="shared" si="75"/>
        <v>F0077-U0791</v>
      </c>
      <c r="D1099" s="1" t="s">
        <v>1078</v>
      </c>
      <c r="E1099" s="1" t="s">
        <v>1123</v>
      </c>
      <c r="F1099" s="21" t="s">
        <v>1238</v>
      </c>
      <c r="G1099" s="11" t="str">
        <f t="shared" si="76"/>
        <v>F0077-U0791-költségmegosztó 3</v>
      </c>
      <c r="H1099" s="11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</row>
    <row r="1100" spans="1:20" ht="15" x14ac:dyDescent="0.25">
      <c r="A1100" s="1" t="s">
        <v>182</v>
      </c>
      <c r="B1100" s="1" t="s">
        <v>183</v>
      </c>
      <c r="C1100" s="1" t="str">
        <f t="shared" si="75"/>
        <v>F0077-U0791</v>
      </c>
      <c r="D1100" s="1" t="s">
        <v>1078</v>
      </c>
      <c r="E1100" s="1" t="s">
        <v>1123</v>
      </c>
      <c r="F1100" s="21" t="s">
        <v>1239</v>
      </c>
      <c r="G1100" s="11" t="str">
        <f t="shared" si="76"/>
        <v>F0077-U0791-költségmegosztó 4</v>
      </c>
      <c r="H1100" s="11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</row>
    <row r="1101" spans="1:20" ht="15" x14ac:dyDescent="0.25">
      <c r="A1101" s="1" t="s">
        <v>182</v>
      </c>
      <c r="B1101" s="1" t="s">
        <v>183</v>
      </c>
      <c r="C1101" s="1" t="str">
        <f t="shared" si="75"/>
        <v>F0077-U0791</v>
      </c>
      <c r="D1101" s="1" t="s">
        <v>1078</v>
      </c>
      <c r="E1101" s="1" t="s">
        <v>1123</v>
      </c>
      <c r="F1101" s="21" t="s">
        <v>1240</v>
      </c>
      <c r="G1101" s="11" t="str">
        <f t="shared" si="76"/>
        <v>F0077-U0791-költségmegosztó 5</v>
      </c>
      <c r="H1101" s="11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</row>
    <row r="1102" spans="1:20" ht="15" x14ac:dyDescent="0.25">
      <c r="A1102" s="1" t="s">
        <v>184</v>
      </c>
      <c r="B1102" s="1" t="s">
        <v>185</v>
      </c>
      <c r="C1102" s="1" t="str">
        <f t="shared" si="75"/>
        <v>F0078-U0989</v>
      </c>
      <c r="D1102" s="1" t="s">
        <v>1078</v>
      </c>
      <c r="E1102" s="1" t="s">
        <v>1123</v>
      </c>
      <c r="F1102" s="21" t="s">
        <v>1236</v>
      </c>
      <c r="G1102" s="11" t="str">
        <f t="shared" si="76"/>
        <v>F0078-U0989-költségmegosztó 1</v>
      </c>
      <c r="H1102" s="11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</row>
    <row r="1103" spans="1:20" ht="15" x14ac:dyDescent="0.25">
      <c r="A1103" s="1" t="s">
        <v>184</v>
      </c>
      <c r="B1103" s="1" t="s">
        <v>185</v>
      </c>
      <c r="C1103" s="1" t="str">
        <f t="shared" si="75"/>
        <v>F0078-U0989</v>
      </c>
      <c r="D1103" s="1" t="s">
        <v>1078</v>
      </c>
      <c r="E1103" s="1" t="s">
        <v>1123</v>
      </c>
      <c r="F1103" s="21" t="s">
        <v>1237</v>
      </c>
      <c r="G1103" s="11" t="str">
        <f t="shared" si="76"/>
        <v>F0078-U0989-költségmegosztó 2</v>
      </c>
      <c r="H1103" s="11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</row>
    <row r="1104" spans="1:20" ht="15" x14ac:dyDescent="0.25">
      <c r="A1104" s="1" t="s">
        <v>184</v>
      </c>
      <c r="B1104" s="1" t="s">
        <v>185</v>
      </c>
      <c r="C1104" s="1" t="str">
        <f t="shared" si="75"/>
        <v>F0078-U0989</v>
      </c>
      <c r="D1104" s="1" t="s">
        <v>1078</v>
      </c>
      <c r="E1104" s="1" t="s">
        <v>1123</v>
      </c>
      <c r="F1104" s="21" t="s">
        <v>1238</v>
      </c>
      <c r="G1104" s="11" t="str">
        <f t="shared" si="76"/>
        <v>F0078-U0989-költségmegosztó 3</v>
      </c>
      <c r="H1104" s="11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</row>
    <row r="1105" spans="1:20" ht="15" x14ac:dyDescent="0.25">
      <c r="A1105" s="1" t="s">
        <v>184</v>
      </c>
      <c r="B1105" s="1" t="s">
        <v>185</v>
      </c>
      <c r="C1105" s="1" t="str">
        <f t="shared" si="75"/>
        <v>F0078-U0989</v>
      </c>
      <c r="D1105" s="1" t="s">
        <v>1078</v>
      </c>
      <c r="E1105" s="1" t="s">
        <v>1123</v>
      </c>
      <c r="F1105" s="21" t="s">
        <v>1239</v>
      </c>
      <c r="G1105" s="11" t="str">
        <f t="shared" si="76"/>
        <v>F0078-U0989-költségmegosztó 4</v>
      </c>
      <c r="H1105" s="11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</row>
    <row r="1106" spans="1:20" ht="15" x14ac:dyDescent="0.25">
      <c r="A1106" s="1" t="s">
        <v>184</v>
      </c>
      <c r="B1106" s="1" t="s">
        <v>185</v>
      </c>
      <c r="C1106" s="1" t="str">
        <f t="shared" si="75"/>
        <v>F0078-U0989</v>
      </c>
      <c r="D1106" s="1" t="s">
        <v>1078</v>
      </c>
      <c r="E1106" s="1" t="s">
        <v>1123</v>
      </c>
      <c r="F1106" s="21" t="s">
        <v>1240</v>
      </c>
      <c r="G1106" s="11" t="str">
        <f t="shared" si="76"/>
        <v>F0078-U0989-költségmegosztó 5</v>
      </c>
      <c r="H1106" s="11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</row>
    <row r="1107" spans="1:20" ht="15" x14ac:dyDescent="0.25">
      <c r="A1107" s="1" t="s">
        <v>262</v>
      </c>
      <c r="B1107" s="1" t="s">
        <v>263</v>
      </c>
      <c r="C1107" s="1" t="str">
        <f t="shared" si="75"/>
        <v>F0122-U0851</v>
      </c>
      <c r="D1107" s="1" t="s">
        <v>1076</v>
      </c>
      <c r="E1107" s="1" t="s">
        <v>1122</v>
      </c>
      <c r="F1107" s="21" t="s">
        <v>1236</v>
      </c>
      <c r="G1107" s="11" t="str">
        <f t="shared" si="76"/>
        <v>F0122-U0851-költségmegosztó 1</v>
      </c>
      <c r="H1107" s="11" t="str">
        <f>IFERROR(INDEX('Laky Döme 3 ELAKY002 ktgo ISTA'!$A$3:$Q$34,MATCH('költségosztó értékek'!$G1107,'Laky Döme 3 ELAKY002 ktgo ISTA'!$N$3:$N$34,0),5),"")</f>
        <v>203364602</v>
      </c>
      <c r="I1107" s="11"/>
      <c r="J1107" s="11"/>
      <c r="K1107" s="11"/>
      <c r="L1107" s="11"/>
      <c r="M1107" s="11"/>
      <c r="N1107" s="11"/>
      <c r="O1107" s="11"/>
      <c r="P1107" s="11"/>
      <c r="Q1107" s="11">
        <f>IFERROR(INDEX('Laky Döme 3 ELAKY002 ktgo ISTA'!$A$3:$Q$34,MATCH('költségosztó értékek'!$G1107,'Laky Döme 3 ELAKY002 ktgo ISTA'!$N$3:$N$34,0),8),"")</f>
        <v>609</v>
      </c>
      <c r="R1107" s="6"/>
      <c r="S1107" s="6"/>
      <c r="T1107" s="6"/>
    </row>
    <row r="1108" spans="1:20" ht="15" x14ac:dyDescent="0.25">
      <c r="A1108" s="1" t="s">
        <v>262</v>
      </c>
      <c r="B1108" s="1" t="s">
        <v>263</v>
      </c>
      <c r="C1108" s="1" t="str">
        <f t="shared" si="75"/>
        <v>F0122-U0851</v>
      </c>
      <c r="D1108" s="1" t="s">
        <v>1076</v>
      </c>
      <c r="E1108" s="1" t="s">
        <v>1122</v>
      </c>
      <c r="F1108" s="21" t="s">
        <v>1237</v>
      </c>
      <c r="G1108" s="11" t="str">
        <f t="shared" si="76"/>
        <v>F0122-U0851-költségmegosztó 2</v>
      </c>
      <c r="H1108" s="11" t="str">
        <f>IFERROR(INDEX('Laky Döme 3 ELAKY002 ktgo ISTA'!$A$3:$Q$34,MATCH('költségosztó értékek'!$G1108,'Laky Döme 3 ELAKY002 ktgo ISTA'!$N$3:$N$34,0),5),"")</f>
        <v>203364794</v>
      </c>
      <c r="I1108" s="11"/>
      <c r="J1108" s="11"/>
      <c r="K1108" s="11"/>
      <c r="L1108" s="11"/>
      <c r="M1108" s="11"/>
      <c r="N1108" s="11"/>
      <c r="O1108" s="11"/>
      <c r="P1108" s="11"/>
      <c r="Q1108" s="11">
        <f>IFERROR(INDEX('Laky Döme 3 ELAKY002 ktgo ISTA'!$A$3:$Q$34,MATCH('költségosztó értékek'!$G1108,'Laky Döme 3 ELAKY002 ktgo ISTA'!$N$3:$N$34,0),8),"")</f>
        <v>23</v>
      </c>
      <c r="R1108" s="6"/>
      <c r="S1108" s="6"/>
      <c r="T1108" s="6"/>
    </row>
    <row r="1109" spans="1:20" ht="15" x14ac:dyDescent="0.25">
      <c r="A1109" s="1" t="s">
        <v>262</v>
      </c>
      <c r="B1109" s="1" t="s">
        <v>263</v>
      </c>
      <c r="C1109" s="1" t="str">
        <f t="shared" si="75"/>
        <v>F0122-U0851</v>
      </c>
      <c r="D1109" s="1" t="s">
        <v>1076</v>
      </c>
      <c r="E1109" s="1" t="s">
        <v>1122</v>
      </c>
      <c r="F1109" s="21" t="s">
        <v>1238</v>
      </c>
      <c r="G1109" s="11" t="str">
        <f t="shared" si="76"/>
        <v>F0122-U0851-költségmegosztó 3</v>
      </c>
      <c r="H1109" s="11" t="str">
        <f>IFERROR(INDEX('Laky Döme 3 ELAKY002 ktgo ISTA'!$A$3:$Q$34,MATCH('költségosztó értékek'!$G1109,'Laky Döme 3 ELAKY002 ktgo ISTA'!$N$3:$N$34,0),5),"")</f>
        <v>203364800</v>
      </c>
      <c r="I1109" s="11"/>
      <c r="J1109" s="11"/>
      <c r="K1109" s="11"/>
      <c r="L1109" s="11"/>
      <c r="M1109" s="11"/>
      <c r="N1109" s="11"/>
      <c r="O1109" s="11"/>
      <c r="P1109" s="11"/>
      <c r="Q1109" s="11">
        <f>IFERROR(INDEX('Laky Döme 3 ELAKY002 ktgo ISTA'!$A$3:$Q$34,MATCH('költségosztó értékek'!$G1109,'Laky Döme 3 ELAKY002 ktgo ISTA'!$N$3:$N$34,0),8),"")</f>
        <v>247</v>
      </c>
      <c r="R1109" s="6"/>
      <c r="S1109" s="6"/>
      <c r="T1109" s="6"/>
    </row>
    <row r="1110" spans="1:20" ht="15" x14ac:dyDescent="0.25">
      <c r="A1110" s="1" t="s">
        <v>262</v>
      </c>
      <c r="B1110" s="1" t="s">
        <v>263</v>
      </c>
      <c r="C1110" s="1" t="str">
        <f t="shared" si="75"/>
        <v>F0122-U0851</v>
      </c>
      <c r="D1110" s="1" t="s">
        <v>1076</v>
      </c>
      <c r="E1110" s="1" t="s">
        <v>1122</v>
      </c>
      <c r="F1110" s="21" t="s">
        <v>1239</v>
      </c>
      <c r="G1110" s="11" t="str">
        <f t="shared" si="76"/>
        <v>F0122-U0851-költségmegosztó 4</v>
      </c>
      <c r="H1110" s="11" t="str">
        <f>IFERROR(INDEX('Laky Döme 3 ELAKY002 ktgo ISTA'!$A$3:$Q$34,MATCH('költségosztó értékek'!$G1110,'Laky Döme 3 ELAKY002 ktgo ISTA'!$N$3:$N$34,0),5),"")</f>
        <v>203364756</v>
      </c>
      <c r="I1110" s="11"/>
      <c r="J1110" s="11"/>
      <c r="K1110" s="11"/>
      <c r="L1110" s="11"/>
      <c r="M1110" s="11"/>
      <c r="N1110" s="11"/>
      <c r="O1110" s="11"/>
      <c r="P1110" s="11"/>
      <c r="Q1110" s="11">
        <f>IFERROR(INDEX('Laky Döme 3 ELAKY002 ktgo ISTA'!$A$3:$Q$34,MATCH('költségosztó értékek'!$G1110,'Laky Döme 3 ELAKY002 ktgo ISTA'!$N$3:$N$34,0),8),"")</f>
        <v>427</v>
      </c>
      <c r="R1110" s="6"/>
      <c r="S1110" s="6"/>
      <c r="T1110" s="6"/>
    </row>
    <row r="1111" spans="1:20" ht="15" x14ac:dyDescent="0.25">
      <c r="A1111" s="1" t="s">
        <v>262</v>
      </c>
      <c r="B1111" s="1" t="s">
        <v>263</v>
      </c>
      <c r="C1111" s="1" t="str">
        <f t="shared" si="75"/>
        <v>F0122-U0851</v>
      </c>
      <c r="D1111" s="1" t="s">
        <v>1076</v>
      </c>
      <c r="E1111" s="1" t="s">
        <v>1122</v>
      </c>
      <c r="F1111" s="21" t="s">
        <v>1240</v>
      </c>
      <c r="G1111" s="11" t="str">
        <f t="shared" si="76"/>
        <v>F0122-U0851-költségmegosztó 5</v>
      </c>
      <c r="H1111" s="11" t="str">
        <f>IFERROR(INDEX('Laky Döme 3 ELAKY002 ktgo ISTA'!$A$3:$Q$34,MATCH('költségosztó értékek'!$G1111,'Laky Döme 3 ELAKY002 ktgo ISTA'!$N$3:$N$34,0),5),"")</f>
        <v>203364695</v>
      </c>
      <c r="I1111" s="11"/>
      <c r="J1111" s="11"/>
      <c r="K1111" s="11"/>
      <c r="L1111" s="11"/>
      <c r="M1111" s="11"/>
      <c r="N1111" s="11"/>
      <c r="O1111" s="11"/>
      <c r="P1111" s="11"/>
      <c r="Q1111" s="11">
        <f>IFERROR(INDEX('Laky Döme 3 ELAKY002 ktgo ISTA'!$A$3:$Q$34,MATCH('költségosztó értékek'!$G1111,'Laky Döme 3 ELAKY002 ktgo ISTA'!$N$3:$N$34,0),8),"")</f>
        <v>772</v>
      </c>
      <c r="R1111" s="6"/>
      <c r="S1111" s="6"/>
      <c r="T1111" s="6"/>
    </row>
    <row r="1112" spans="1:20" ht="15" x14ac:dyDescent="0.25">
      <c r="A1112" s="1" t="s">
        <v>262</v>
      </c>
      <c r="B1112" s="1" t="s">
        <v>263</v>
      </c>
      <c r="C1112" s="1" t="str">
        <f t="shared" ref="C1112:C1123" si="77">CONCATENATE(A1112,"-",B1112)</f>
        <v>F0122-U0851</v>
      </c>
      <c r="D1112" s="1" t="s">
        <v>1076</v>
      </c>
      <c r="E1112" s="1" t="s">
        <v>1122</v>
      </c>
      <c r="F1112" s="21" t="s">
        <v>1450</v>
      </c>
      <c r="G1112" s="11" t="str">
        <f t="shared" si="76"/>
        <v>F0122-U0851-költségmegosztó 6</v>
      </c>
      <c r="H1112" s="11" t="str">
        <f>IFERROR(INDEX('Laky Döme 3 ELAKY002 ktgo ISTA'!$A$3:$Q$34,MATCH('költségosztó értékek'!$G1112,'Laky Döme 3 ELAKY002 ktgo ISTA'!$N$3:$N$34,0),5),"")</f>
        <v>203364862</v>
      </c>
      <c r="I1112" s="11"/>
      <c r="J1112" s="11"/>
      <c r="K1112" s="11"/>
      <c r="L1112" s="11"/>
      <c r="M1112" s="11"/>
      <c r="N1112" s="11"/>
      <c r="O1112" s="11"/>
      <c r="P1112" s="11"/>
      <c r="Q1112" s="11">
        <f>IFERROR(INDEX('Laky Döme 3 ELAKY002 ktgo ISTA'!$A$3:$Q$34,MATCH('költségosztó értékek'!$G1112,'Laky Döme 3 ELAKY002 ktgo ISTA'!$N$3:$N$34,0),8),"")</f>
        <v>545</v>
      </c>
      <c r="R1112" s="6"/>
      <c r="S1112" s="6"/>
      <c r="T1112" s="6"/>
    </row>
    <row r="1113" spans="1:20" ht="15" x14ac:dyDescent="0.25">
      <c r="A1113" s="1" t="s">
        <v>262</v>
      </c>
      <c r="B1113" s="1" t="s">
        <v>263</v>
      </c>
      <c r="C1113" s="1" t="str">
        <f t="shared" si="77"/>
        <v>F0122-U0851</v>
      </c>
      <c r="D1113" s="1" t="s">
        <v>1076</v>
      </c>
      <c r="E1113" s="1" t="s">
        <v>1122</v>
      </c>
      <c r="F1113" s="21" t="s">
        <v>1451</v>
      </c>
      <c r="G1113" s="11" t="str">
        <f t="shared" si="76"/>
        <v>F0122-U0851-költségmegosztó 7</v>
      </c>
      <c r="H1113" s="11" t="str">
        <f>IFERROR(INDEX('Laky Döme 3 ELAKY002 ktgo ISTA'!$A$3:$Q$34,MATCH('költségosztó értékek'!$G1113,'Laky Döme 3 ELAKY002 ktgo ISTA'!$N$3:$N$34,0),5),"")</f>
        <v>203364657</v>
      </c>
      <c r="I1113" s="11"/>
      <c r="J1113" s="11"/>
      <c r="K1113" s="11"/>
      <c r="L1113" s="11"/>
      <c r="M1113" s="11"/>
      <c r="N1113" s="11"/>
      <c r="O1113" s="11"/>
      <c r="P1113" s="11"/>
      <c r="Q1113" s="11">
        <f>IFERROR(INDEX('Laky Döme 3 ELAKY002 ktgo ISTA'!$A$3:$Q$34,MATCH('költségosztó értékek'!$G1113,'Laky Döme 3 ELAKY002 ktgo ISTA'!$N$3:$N$34,0),8),"")</f>
        <v>0</v>
      </c>
      <c r="R1113" s="6"/>
      <c r="S1113" s="6"/>
      <c r="T1113" s="6"/>
    </row>
    <row r="1114" spans="1:20" ht="15" x14ac:dyDescent="0.25">
      <c r="A1114" s="1" t="s">
        <v>262</v>
      </c>
      <c r="B1114" s="1" t="s">
        <v>263</v>
      </c>
      <c r="C1114" s="1" t="str">
        <f t="shared" si="77"/>
        <v>F0122-U0851</v>
      </c>
      <c r="D1114" s="1" t="s">
        <v>1076</v>
      </c>
      <c r="E1114" s="1" t="s">
        <v>1122</v>
      </c>
      <c r="F1114" s="21" t="s">
        <v>1657</v>
      </c>
      <c r="G1114" s="11" t="str">
        <f t="shared" si="76"/>
        <v>F0122-U0851-költségmegosztó 8</v>
      </c>
      <c r="H1114" s="11" t="str">
        <f>IFERROR(INDEX('Laky Döme 3 ELAKY002 ktgo ISTA'!$A$3:$Q$34,MATCH('költségosztó értékek'!$G1114,'Laky Döme 3 ELAKY002 ktgo ISTA'!$N$3:$N$34,0),5),"")</f>
        <v>203364824</v>
      </c>
      <c r="I1114" s="11"/>
      <c r="J1114" s="11"/>
      <c r="K1114" s="11"/>
      <c r="L1114" s="11"/>
      <c r="M1114" s="11"/>
      <c r="N1114" s="11"/>
      <c r="O1114" s="11"/>
      <c r="P1114" s="11"/>
      <c r="Q1114" s="11">
        <f>IFERROR(INDEX('Laky Döme 3 ELAKY002 ktgo ISTA'!$A$3:$Q$34,MATCH('költségosztó értékek'!$G1114,'Laky Döme 3 ELAKY002 ktgo ISTA'!$N$3:$N$34,0),8),"")</f>
        <v>556</v>
      </c>
      <c r="R1114" s="6"/>
      <c r="S1114" s="6"/>
      <c r="T1114" s="6"/>
    </row>
    <row r="1115" spans="1:20" ht="15" x14ac:dyDescent="0.25">
      <c r="A1115" s="1" t="s">
        <v>262</v>
      </c>
      <c r="B1115" s="1" t="s">
        <v>263</v>
      </c>
      <c r="C1115" s="1" t="str">
        <f t="shared" si="77"/>
        <v>F0122-U0851</v>
      </c>
      <c r="D1115" s="1" t="s">
        <v>1076</v>
      </c>
      <c r="E1115" s="1" t="s">
        <v>1122</v>
      </c>
      <c r="F1115" s="21" t="s">
        <v>1658</v>
      </c>
      <c r="G1115" s="11" t="str">
        <f t="shared" si="76"/>
        <v>F0122-U0851-költségmegosztó 9</v>
      </c>
      <c r="H1115" s="11" t="str">
        <f>IFERROR(INDEX('Laky Döme 3 ELAKY002 ktgo ISTA'!$A$3:$Q$34,MATCH('költségosztó értékek'!$G1115,'Laky Döme 3 ELAKY002 ktgo ISTA'!$N$3:$N$34,0),5),"")</f>
        <v>203364718</v>
      </c>
      <c r="I1115" s="11"/>
      <c r="J1115" s="11"/>
      <c r="K1115" s="11"/>
      <c r="L1115" s="11"/>
      <c r="M1115" s="11"/>
      <c r="N1115" s="11"/>
      <c r="O1115" s="11"/>
      <c r="P1115" s="11"/>
      <c r="Q1115" s="11">
        <f>IFERROR(INDEX('Laky Döme 3 ELAKY002 ktgo ISTA'!$A$3:$Q$34,MATCH('költségosztó értékek'!$G1115,'Laky Döme 3 ELAKY002 ktgo ISTA'!$N$3:$N$34,0),8),"")</f>
        <v>974.00000000000011</v>
      </c>
      <c r="R1115" s="6"/>
      <c r="S1115" s="6"/>
      <c r="T1115" s="6"/>
    </row>
    <row r="1116" spans="1:20" ht="15" x14ac:dyDescent="0.25">
      <c r="A1116" s="1" t="s">
        <v>262</v>
      </c>
      <c r="B1116" s="1" t="s">
        <v>263</v>
      </c>
      <c r="C1116" s="1" t="str">
        <f t="shared" si="77"/>
        <v>F0122-U0851</v>
      </c>
      <c r="D1116" s="1" t="s">
        <v>1076</v>
      </c>
      <c r="E1116" s="1" t="s">
        <v>1122</v>
      </c>
      <c r="F1116" s="21" t="s">
        <v>1659</v>
      </c>
      <c r="G1116" s="11" t="str">
        <f t="shared" si="76"/>
        <v>F0122-U0851-költségmegosztó 10</v>
      </c>
      <c r="H1116" s="11" t="str">
        <f>IFERROR(INDEX('Laky Döme 3 ELAKY002 ktgo ISTA'!$A$3:$Q$34,MATCH('költségosztó értékek'!$G1116,'Laky Döme 3 ELAKY002 ktgo ISTA'!$N$3:$N$34,0),5),"")</f>
        <v>203364886</v>
      </c>
      <c r="I1116" s="11"/>
      <c r="J1116" s="11"/>
      <c r="K1116" s="11"/>
      <c r="L1116" s="11"/>
      <c r="M1116" s="11"/>
      <c r="N1116" s="11"/>
      <c r="O1116" s="11"/>
      <c r="P1116" s="11"/>
      <c r="Q1116" s="11">
        <f>IFERROR(INDEX('Laky Döme 3 ELAKY002 ktgo ISTA'!$A$3:$Q$34,MATCH('költségosztó értékek'!$G1116,'Laky Döme 3 ELAKY002 ktgo ISTA'!$N$3:$N$34,0),8),"")</f>
        <v>648</v>
      </c>
      <c r="R1116" s="6"/>
      <c r="S1116" s="6"/>
      <c r="T1116" s="6"/>
    </row>
    <row r="1117" spans="1:20" ht="15" x14ac:dyDescent="0.25">
      <c r="A1117" s="1" t="s">
        <v>262</v>
      </c>
      <c r="B1117" s="1" t="s">
        <v>263</v>
      </c>
      <c r="C1117" s="1" t="str">
        <f t="shared" si="77"/>
        <v>F0122-U0851</v>
      </c>
      <c r="D1117" s="1" t="s">
        <v>1076</v>
      </c>
      <c r="E1117" s="1" t="s">
        <v>1122</v>
      </c>
      <c r="F1117" s="21" t="s">
        <v>1660</v>
      </c>
      <c r="G1117" s="11" t="str">
        <f t="shared" si="76"/>
        <v>F0122-U0851-költségmegosztó 11</v>
      </c>
      <c r="H1117" s="11" t="str">
        <f>IFERROR(INDEX('Laky Döme 3 ELAKY002 ktgo ISTA'!$A$3:$Q$34,MATCH('költségosztó értékek'!$G1117,'Laky Döme 3 ELAKY002 ktgo ISTA'!$N$3:$N$34,0),5),"")</f>
        <v>203364701</v>
      </c>
      <c r="I1117" s="11"/>
      <c r="J1117" s="11"/>
      <c r="K1117" s="11"/>
      <c r="L1117" s="11"/>
      <c r="M1117" s="11"/>
      <c r="N1117" s="11"/>
      <c r="O1117" s="11"/>
      <c r="P1117" s="11"/>
      <c r="Q1117" s="11">
        <f>IFERROR(INDEX('Laky Döme 3 ELAKY002 ktgo ISTA'!$A$3:$Q$34,MATCH('költségosztó értékek'!$G1117,'Laky Döme 3 ELAKY002 ktgo ISTA'!$N$3:$N$34,0),8),"")</f>
        <v>463</v>
      </c>
      <c r="R1117" s="6"/>
      <c r="S1117" s="6"/>
      <c r="T1117" s="6"/>
    </row>
    <row r="1118" spans="1:20" ht="15" x14ac:dyDescent="0.25">
      <c r="A1118" s="1" t="s">
        <v>262</v>
      </c>
      <c r="B1118" s="1" t="s">
        <v>263</v>
      </c>
      <c r="C1118" s="1" t="str">
        <f t="shared" si="77"/>
        <v>F0122-U0851</v>
      </c>
      <c r="D1118" s="1" t="s">
        <v>1076</v>
      </c>
      <c r="E1118" s="1" t="s">
        <v>1122</v>
      </c>
      <c r="F1118" s="21" t="s">
        <v>1661</v>
      </c>
      <c r="G1118" s="11" t="str">
        <f t="shared" si="76"/>
        <v>F0122-U0851-költségmegosztó 12</v>
      </c>
      <c r="H1118" s="11" t="str">
        <f>IFERROR(INDEX('Laky Döme 3 ELAKY002 ktgo ISTA'!$A$3:$Q$34,MATCH('költségosztó értékek'!$G1118,'Laky Döme 3 ELAKY002 ktgo ISTA'!$N$3:$N$34,0),5),"")</f>
        <v>203364770</v>
      </c>
      <c r="I1118" s="11"/>
      <c r="J1118" s="11"/>
      <c r="K1118" s="11"/>
      <c r="L1118" s="11"/>
      <c r="M1118" s="11"/>
      <c r="N1118" s="11"/>
      <c r="O1118" s="11"/>
      <c r="P1118" s="11"/>
      <c r="Q1118" s="11">
        <f>IFERROR(INDEX('Laky Döme 3 ELAKY002 ktgo ISTA'!$A$3:$Q$34,MATCH('költségosztó értékek'!$G1118,'Laky Döme 3 ELAKY002 ktgo ISTA'!$N$3:$N$34,0),8),"")</f>
        <v>503.00000000000006</v>
      </c>
      <c r="R1118" s="6"/>
      <c r="S1118" s="6"/>
      <c r="T1118" s="6"/>
    </row>
    <row r="1119" spans="1:20" ht="15" x14ac:dyDescent="0.25">
      <c r="A1119" s="1" t="s">
        <v>262</v>
      </c>
      <c r="B1119" s="1" t="s">
        <v>263</v>
      </c>
      <c r="C1119" s="1" t="str">
        <f t="shared" si="77"/>
        <v>F0122-U0851</v>
      </c>
      <c r="D1119" s="1" t="s">
        <v>1076</v>
      </c>
      <c r="E1119" s="1" t="s">
        <v>1122</v>
      </c>
      <c r="F1119" s="21" t="s">
        <v>1662</v>
      </c>
      <c r="G1119" s="11" t="str">
        <f t="shared" si="76"/>
        <v>F0122-U0851-költségmegosztó 13</v>
      </c>
      <c r="H1119" s="11" t="str">
        <f>IFERROR(INDEX('Laky Döme 3 ELAKY002 ktgo ISTA'!$A$3:$Q$34,MATCH('költségosztó értékek'!$G1119,'Laky Döme 3 ELAKY002 ktgo ISTA'!$N$3:$N$34,0),5),"")</f>
        <v>203364725</v>
      </c>
      <c r="I1119" s="11"/>
      <c r="J1119" s="11"/>
      <c r="K1119" s="11"/>
      <c r="L1119" s="11"/>
      <c r="M1119" s="11"/>
      <c r="N1119" s="11"/>
      <c r="O1119" s="11"/>
      <c r="P1119" s="11"/>
      <c r="Q1119" s="11">
        <f>IFERROR(INDEX('Laky Döme 3 ELAKY002 ktgo ISTA'!$A$3:$Q$34,MATCH('költségosztó értékek'!$G1119,'Laky Döme 3 ELAKY002 ktgo ISTA'!$N$3:$N$34,0),8),"")</f>
        <v>222</v>
      </c>
      <c r="R1119" s="6"/>
      <c r="S1119" s="6"/>
      <c r="T1119" s="6"/>
    </row>
    <row r="1120" spans="1:20" ht="15" x14ac:dyDescent="0.25">
      <c r="A1120" s="1" t="s">
        <v>262</v>
      </c>
      <c r="B1120" s="1" t="s">
        <v>263</v>
      </c>
      <c r="C1120" s="1" t="str">
        <f t="shared" si="77"/>
        <v>F0122-U0851</v>
      </c>
      <c r="D1120" s="1" t="s">
        <v>1076</v>
      </c>
      <c r="E1120" s="1" t="s">
        <v>1122</v>
      </c>
      <c r="F1120" s="21" t="s">
        <v>1663</v>
      </c>
      <c r="G1120" s="11" t="str">
        <f t="shared" si="76"/>
        <v>F0122-U0851-költségmegosztó 14</v>
      </c>
      <c r="H1120" s="11" t="str">
        <f>IFERROR(INDEX('Laky Döme 3 ELAKY002 ktgo ISTA'!$A$3:$Q$34,MATCH('költségosztó értékek'!$G1120,'Laky Döme 3 ELAKY002 ktgo ISTA'!$N$3:$N$34,0),5),"")</f>
        <v>203364893</v>
      </c>
      <c r="I1120" s="11"/>
      <c r="J1120" s="11"/>
      <c r="K1120" s="11"/>
      <c r="L1120" s="11"/>
      <c r="M1120" s="11"/>
      <c r="N1120" s="11"/>
      <c r="O1120" s="11"/>
      <c r="P1120" s="11"/>
      <c r="Q1120" s="11">
        <f>IFERROR(INDEX('Laky Döme 3 ELAKY002 ktgo ISTA'!$A$3:$Q$34,MATCH('költségosztó értékek'!$G1120,'Laky Döme 3 ELAKY002 ktgo ISTA'!$N$3:$N$34,0),8),"")</f>
        <v>537</v>
      </c>
      <c r="R1120" s="6"/>
      <c r="S1120" s="6"/>
      <c r="T1120" s="6"/>
    </row>
    <row r="1121" spans="1:20" ht="15" x14ac:dyDescent="0.25">
      <c r="A1121" s="1" t="s">
        <v>262</v>
      </c>
      <c r="B1121" s="1" t="s">
        <v>263</v>
      </c>
      <c r="C1121" s="1" t="str">
        <f t="shared" si="77"/>
        <v>F0122-U0851</v>
      </c>
      <c r="D1121" s="1" t="s">
        <v>1076</v>
      </c>
      <c r="E1121" s="1" t="s">
        <v>1122</v>
      </c>
      <c r="F1121" s="21" t="s">
        <v>1664</v>
      </c>
      <c r="G1121" s="11" t="str">
        <f t="shared" si="76"/>
        <v>F0122-U0851-költségmegosztó 15</v>
      </c>
      <c r="H1121" s="11" t="str">
        <f>IFERROR(INDEX('Laky Döme 3 ELAKY002 ktgo ISTA'!$A$3:$Q$34,MATCH('költségosztó értékek'!$G1121,'Laky Döme 3 ELAKY002 ktgo ISTA'!$N$3:$N$34,0),5),"")</f>
        <v>203364848</v>
      </c>
      <c r="I1121" s="11"/>
      <c r="J1121" s="11"/>
      <c r="K1121" s="11"/>
      <c r="L1121" s="11"/>
      <c r="M1121" s="11"/>
      <c r="N1121" s="11"/>
      <c r="O1121" s="11"/>
      <c r="P1121" s="11"/>
      <c r="Q1121" s="11">
        <f>IFERROR(INDEX('Laky Döme 3 ELAKY002 ktgo ISTA'!$A$3:$Q$34,MATCH('költségosztó értékek'!$G1121,'Laky Döme 3 ELAKY002 ktgo ISTA'!$N$3:$N$34,0),8),"")</f>
        <v>679</v>
      </c>
      <c r="R1121" s="6"/>
      <c r="S1121" s="6"/>
      <c r="T1121" s="6"/>
    </row>
    <row r="1122" spans="1:20" ht="15" x14ac:dyDescent="0.25">
      <c r="A1122" s="1" t="s">
        <v>262</v>
      </c>
      <c r="B1122" s="1" t="s">
        <v>263</v>
      </c>
      <c r="C1122" s="1" t="str">
        <f t="shared" si="77"/>
        <v>F0122-U0851</v>
      </c>
      <c r="D1122" s="1" t="s">
        <v>1076</v>
      </c>
      <c r="E1122" s="1" t="s">
        <v>1122</v>
      </c>
      <c r="F1122" s="21" t="s">
        <v>1665</v>
      </c>
      <c r="G1122" s="11" t="str">
        <f t="shared" si="76"/>
        <v>F0122-U0851-költségmegosztó 16</v>
      </c>
      <c r="H1122" s="11" t="str">
        <f>IFERROR(INDEX('Laky Döme 3 ELAKY002 ktgo ISTA'!$A$3:$Q$34,MATCH('költségosztó értékek'!$G1122,'Laky Döme 3 ELAKY002 ktgo ISTA'!$N$3:$N$34,0),5),"")</f>
        <v>203364732</v>
      </c>
      <c r="I1122" s="11"/>
      <c r="J1122" s="11"/>
      <c r="K1122" s="11"/>
      <c r="L1122" s="11"/>
      <c r="M1122" s="11"/>
      <c r="N1122" s="11"/>
      <c r="O1122" s="11"/>
      <c r="P1122" s="11"/>
      <c r="Q1122" s="11">
        <f>IFERROR(INDEX('Laky Döme 3 ELAKY002 ktgo ISTA'!$A$3:$Q$34,MATCH('költségosztó értékek'!$G1122,'Laky Döme 3 ELAKY002 ktgo ISTA'!$N$3:$N$34,0),8),"")</f>
        <v>269</v>
      </c>
      <c r="R1122" s="6"/>
      <c r="S1122" s="6"/>
      <c r="T1122" s="6"/>
    </row>
    <row r="1123" spans="1:20" ht="15" x14ac:dyDescent="0.25">
      <c r="A1123" s="1" t="s">
        <v>262</v>
      </c>
      <c r="B1123" s="1" t="s">
        <v>263</v>
      </c>
      <c r="C1123" s="1" t="str">
        <f t="shared" si="77"/>
        <v>F0122-U0851</v>
      </c>
      <c r="D1123" s="1" t="s">
        <v>1076</v>
      </c>
      <c r="E1123" s="1" t="s">
        <v>1122</v>
      </c>
      <c r="F1123" s="21" t="s">
        <v>1666</v>
      </c>
      <c r="G1123" s="11" t="str">
        <f t="shared" si="76"/>
        <v>F0122-U0851-költségmegosztó 17</v>
      </c>
      <c r="H1123" s="11" t="str">
        <f>IFERROR(INDEX('Laky Döme 3 ELAKY002 ktgo ISTA'!$A$3:$Q$34,MATCH('költségosztó értékek'!$G1123,'Laky Döme 3 ELAKY002 ktgo ISTA'!$N$3:$N$34,0),5),"")</f>
        <v>203364749</v>
      </c>
      <c r="I1123" s="11"/>
      <c r="J1123" s="11"/>
      <c r="K1123" s="11"/>
      <c r="L1123" s="11"/>
      <c r="M1123" s="11"/>
      <c r="N1123" s="11"/>
      <c r="O1123" s="11"/>
      <c r="P1123" s="11"/>
      <c r="Q1123" s="11">
        <f>IFERROR(INDEX('Laky Döme 3 ELAKY002 ktgo ISTA'!$A$3:$Q$34,MATCH('költségosztó értékek'!$G1123,'Laky Döme 3 ELAKY002 ktgo ISTA'!$N$3:$N$34,0),8),"")</f>
        <v>255</v>
      </c>
      <c r="R1123" s="6"/>
      <c r="S1123" s="6"/>
      <c r="T1123" s="6"/>
    </row>
    <row r="1124" spans="1:20" ht="15" x14ac:dyDescent="0.25">
      <c r="A1124" s="1" t="s">
        <v>264</v>
      </c>
      <c r="B1124" s="1" t="s">
        <v>265</v>
      </c>
      <c r="C1124" s="1" t="str">
        <f t="shared" si="75"/>
        <v>F0553-U0406</v>
      </c>
      <c r="D1124" s="1" t="s">
        <v>1076</v>
      </c>
      <c r="E1124" s="1" t="s">
        <v>1122</v>
      </c>
      <c r="F1124" s="21" t="s">
        <v>1236</v>
      </c>
      <c r="G1124" s="11" t="str">
        <f t="shared" si="76"/>
        <v>F0553-U0406-költségmegosztó 1</v>
      </c>
      <c r="H1124" s="11" t="str">
        <f>IFERROR(INDEX('Laky Döme 3 ELAKY002 ktgo ISTA'!$A$3:$Q$34,MATCH('költségosztó értékek'!$G1124,'Laky Döme 3 ELAKY002 ktgo ISTA'!$N$3:$N$34,0),5),"")</f>
        <v>203363605</v>
      </c>
      <c r="I1124" s="6"/>
      <c r="J1124" s="6"/>
      <c r="K1124" s="6"/>
      <c r="L1124" s="6"/>
      <c r="M1124" s="6"/>
      <c r="N1124" s="6"/>
      <c r="O1124" s="6"/>
      <c r="P1124" s="6"/>
      <c r="Q1124" s="11">
        <f>IFERROR(INDEX('Laky Döme 3 ELAKY002 ktgo ISTA'!$A$3:$Q$34,MATCH('költségosztó értékek'!$G1124,'Laky Döme 3 ELAKY002 ktgo ISTA'!$N$3:$N$34,0),8),"")</f>
        <v>313</v>
      </c>
      <c r="R1124" s="6"/>
      <c r="S1124" s="6"/>
      <c r="T1124" s="6"/>
    </row>
    <row r="1125" spans="1:20" ht="15" x14ac:dyDescent="0.25">
      <c r="A1125" s="1" t="s">
        <v>264</v>
      </c>
      <c r="B1125" s="1" t="s">
        <v>265</v>
      </c>
      <c r="C1125" s="1" t="str">
        <f t="shared" si="75"/>
        <v>F0553-U0406</v>
      </c>
      <c r="D1125" s="1" t="s">
        <v>1076</v>
      </c>
      <c r="E1125" s="1" t="s">
        <v>1122</v>
      </c>
      <c r="F1125" s="21" t="s">
        <v>1237</v>
      </c>
      <c r="G1125" s="11" t="str">
        <f t="shared" si="76"/>
        <v>F0553-U0406-költségmegosztó 2</v>
      </c>
      <c r="H1125" s="11" t="str">
        <f>IFERROR(INDEX('Laky Döme 3 ELAKY002 ktgo ISTA'!$A$3:$Q$34,MATCH('költségosztó értékek'!$G1125,'Laky Döme 3 ELAKY002 ktgo ISTA'!$N$3:$N$34,0),5),"")</f>
        <v>203363520</v>
      </c>
      <c r="I1125" s="6"/>
      <c r="J1125" s="6"/>
      <c r="K1125" s="6"/>
      <c r="L1125" s="6"/>
      <c r="M1125" s="6"/>
      <c r="N1125" s="6"/>
      <c r="O1125" s="6"/>
      <c r="P1125" s="6"/>
      <c r="Q1125" s="11">
        <f>IFERROR(INDEX('Laky Döme 3 ELAKY002 ktgo ISTA'!$A$3:$Q$34,MATCH('költségosztó értékek'!$G1125,'Laky Döme 3 ELAKY002 ktgo ISTA'!$N$3:$N$34,0),8),"")</f>
        <v>72</v>
      </c>
      <c r="R1125" s="6"/>
      <c r="S1125" s="6"/>
      <c r="T1125" s="6"/>
    </row>
    <row r="1126" spans="1:20" ht="15" x14ac:dyDescent="0.25">
      <c r="A1126" s="1" t="s">
        <v>264</v>
      </c>
      <c r="B1126" s="1" t="s">
        <v>265</v>
      </c>
      <c r="C1126" s="1" t="str">
        <f t="shared" si="75"/>
        <v>F0553-U0406</v>
      </c>
      <c r="D1126" s="1" t="s">
        <v>1076</v>
      </c>
      <c r="E1126" s="1" t="s">
        <v>1122</v>
      </c>
      <c r="F1126" s="21" t="s">
        <v>1238</v>
      </c>
      <c r="G1126" s="11" t="str">
        <f t="shared" si="76"/>
        <v>F0553-U0406-költségmegosztó 3</v>
      </c>
      <c r="H1126" s="11" t="str">
        <f>IFERROR(INDEX('Laky Döme 3 ELAKY002 ktgo ISTA'!$A$3:$Q$34,MATCH('költségosztó értékek'!$G1126,'Laky Döme 3 ELAKY002 ktgo ISTA'!$N$3:$N$34,0),5),"")</f>
        <v>203363506</v>
      </c>
      <c r="I1126" s="6"/>
      <c r="J1126" s="6"/>
      <c r="K1126" s="6"/>
      <c r="L1126" s="6"/>
      <c r="M1126" s="6"/>
      <c r="N1126" s="6"/>
      <c r="O1126" s="6"/>
      <c r="P1126" s="6"/>
      <c r="Q1126" s="11">
        <f>IFERROR(INDEX('Laky Döme 3 ELAKY002 ktgo ISTA'!$A$3:$Q$34,MATCH('költségosztó értékek'!$G1126,'Laky Döme 3 ELAKY002 ktgo ISTA'!$N$3:$N$34,0),8),"")</f>
        <v>0</v>
      </c>
      <c r="R1126" s="6"/>
      <c r="S1126" s="6"/>
      <c r="T1126" s="6"/>
    </row>
    <row r="1127" spans="1:20" ht="15" x14ac:dyDescent="0.25">
      <c r="A1127" s="1" t="s">
        <v>264</v>
      </c>
      <c r="B1127" s="1" t="s">
        <v>265</v>
      </c>
      <c r="C1127" s="1" t="str">
        <f t="shared" si="75"/>
        <v>F0553-U0406</v>
      </c>
      <c r="D1127" s="1" t="s">
        <v>1076</v>
      </c>
      <c r="E1127" s="1" t="s">
        <v>1122</v>
      </c>
      <c r="F1127" s="21" t="s">
        <v>1239</v>
      </c>
      <c r="G1127" s="11" t="str">
        <f t="shared" si="76"/>
        <v>F0553-U0406-költségmegosztó 4</v>
      </c>
      <c r="H1127" s="11" t="str">
        <f>IFERROR(INDEX('Laky Döme 3 ELAKY002 ktgo ISTA'!$A$3:$Q$34,MATCH('költségosztó értékek'!$G1127,'Laky Döme 3 ELAKY002 ktgo ISTA'!$N$3:$N$34,0),5),"")</f>
        <v>203363490</v>
      </c>
      <c r="I1127" s="6"/>
      <c r="J1127" s="6"/>
      <c r="K1127" s="6"/>
      <c r="L1127" s="6"/>
      <c r="M1127" s="6"/>
      <c r="N1127" s="6"/>
      <c r="O1127" s="6"/>
      <c r="P1127" s="6"/>
      <c r="Q1127" s="11">
        <f>IFERROR(INDEX('Laky Döme 3 ELAKY002 ktgo ISTA'!$A$3:$Q$34,MATCH('költségosztó értékek'!$G1127,'Laky Döme 3 ELAKY002 ktgo ISTA'!$N$3:$N$34,0),8),"")</f>
        <v>410</v>
      </c>
      <c r="R1127" s="6"/>
      <c r="S1127" s="6"/>
      <c r="T1127" s="6"/>
    </row>
    <row r="1128" spans="1:20" ht="15" x14ac:dyDescent="0.25">
      <c r="A1128" s="1" t="s">
        <v>264</v>
      </c>
      <c r="B1128" s="1" t="s">
        <v>265</v>
      </c>
      <c r="C1128" s="1" t="str">
        <f t="shared" si="75"/>
        <v>F0553-U0406</v>
      </c>
      <c r="D1128" s="1" t="s">
        <v>1076</v>
      </c>
      <c r="E1128" s="1" t="s">
        <v>1122</v>
      </c>
      <c r="F1128" s="21" t="s">
        <v>1240</v>
      </c>
      <c r="G1128" s="11" t="str">
        <f t="shared" si="76"/>
        <v>F0553-U0406-költségmegosztó 5</v>
      </c>
      <c r="H1128" s="11" t="str">
        <f>IFERROR(INDEX('Laky Döme 3 ELAKY002 ktgo ISTA'!$A$3:$Q$34,MATCH('költségosztó értékek'!$G1128,'Laky Döme 3 ELAKY002 ktgo ISTA'!$N$3:$N$34,0),5),"")</f>
        <v>203363483</v>
      </c>
      <c r="I1128" s="6"/>
      <c r="J1128" s="6"/>
      <c r="K1128" s="6"/>
      <c r="L1128" s="6"/>
      <c r="M1128" s="6"/>
      <c r="N1128" s="6"/>
      <c r="O1128" s="6"/>
      <c r="P1128" s="6"/>
      <c r="Q1128" s="11">
        <f>IFERROR(INDEX('Laky Döme 3 ELAKY002 ktgo ISTA'!$A$3:$Q$34,MATCH('költségosztó értékek'!$G1128,'Laky Döme 3 ELAKY002 ktgo ISTA'!$N$3:$N$34,0),8),"")</f>
        <v>357</v>
      </c>
      <c r="R1128" s="6"/>
      <c r="S1128" s="6"/>
      <c r="T1128" s="6"/>
    </row>
    <row r="1129" spans="1:20" ht="15" x14ac:dyDescent="0.25">
      <c r="A1129" s="1" t="s">
        <v>256</v>
      </c>
      <c r="B1129" s="1" t="s">
        <v>255</v>
      </c>
      <c r="C1129" s="1" t="str">
        <f t="shared" si="75"/>
        <v>F0115-U0683</v>
      </c>
      <c r="D1129" s="1" t="s">
        <v>1077</v>
      </c>
      <c r="E1129" s="1" t="s">
        <v>1122</v>
      </c>
      <c r="F1129" s="21" t="s">
        <v>1236</v>
      </c>
      <c r="G1129" s="11" t="str">
        <f t="shared" si="76"/>
        <v>F0115-U0683-költségmegosztó 1</v>
      </c>
      <c r="H1129" s="11" t="str">
        <f>IFERROR(INDEX('Laky Döme 3 ELAKY003 ktgo ISTA'!$A$3:$Q$34,MATCH('költségosztó értékek'!$G1129,'Laky Döme 3 ELAKY003 ktgo ISTA'!$N$3:$N$34,0),5),"")</f>
        <v>203277766</v>
      </c>
      <c r="I1129" s="6"/>
      <c r="J1129" s="6"/>
      <c r="K1129" s="6"/>
      <c r="L1129" s="6"/>
      <c r="M1129" s="6"/>
      <c r="N1129" s="6"/>
      <c r="O1129" s="6"/>
      <c r="P1129" s="6"/>
      <c r="Q1129" s="11">
        <f>IFERROR(INDEX('Laky Döme 3 ELAKY003 ktgo ISTA'!$A$3:$Q$34,MATCH('költségosztó értékek'!$G1129,'Laky Döme 3 ELAKY003 ktgo ISTA'!$N$3:$N$34,0),8),"")</f>
        <v>44</v>
      </c>
      <c r="R1129" s="6"/>
      <c r="S1129" s="6"/>
      <c r="T1129" s="6"/>
    </row>
    <row r="1130" spans="1:20" ht="15" x14ac:dyDescent="0.25">
      <c r="A1130" s="1" t="s">
        <v>256</v>
      </c>
      <c r="B1130" s="1" t="s">
        <v>255</v>
      </c>
      <c r="C1130" s="1" t="str">
        <f t="shared" si="75"/>
        <v>F0115-U0683</v>
      </c>
      <c r="D1130" s="1" t="s">
        <v>1077</v>
      </c>
      <c r="E1130" s="1" t="s">
        <v>1122</v>
      </c>
      <c r="F1130" s="21" t="s">
        <v>1237</v>
      </c>
      <c r="G1130" s="11" t="str">
        <f t="shared" si="76"/>
        <v>F0115-U0683-költségmegosztó 2</v>
      </c>
      <c r="H1130" s="11" t="str">
        <f>IFERROR(INDEX('Laky Döme 3 ELAKY003 ktgo ISTA'!$A$3:$Q$34,MATCH('költségosztó értékek'!$G1130,'Laky Döme 3 ELAKY003 ktgo ISTA'!$N$3:$N$34,0),5),"")</f>
        <v/>
      </c>
      <c r="I1130" s="6"/>
      <c r="J1130" s="6"/>
      <c r="K1130" s="6"/>
      <c r="L1130" s="6"/>
      <c r="M1130" s="6"/>
      <c r="N1130" s="6"/>
      <c r="O1130" s="6"/>
      <c r="P1130" s="6"/>
      <c r="Q1130" s="11" t="str">
        <f>IFERROR(INDEX('Laky Döme 3 ELAKY003 ktgo ISTA'!$A$3:$Q$34,MATCH('költségosztó értékek'!$G1130,'Laky Döme 3 ELAKY003 ktgo ISTA'!$N$3:$N$34,0),8),"")</f>
        <v/>
      </c>
      <c r="R1130" s="6"/>
      <c r="S1130" s="6"/>
      <c r="T1130" s="6"/>
    </row>
    <row r="1131" spans="1:20" ht="15" x14ac:dyDescent="0.25">
      <c r="A1131" s="1" t="s">
        <v>256</v>
      </c>
      <c r="B1131" s="1" t="s">
        <v>255</v>
      </c>
      <c r="C1131" s="1" t="str">
        <f t="shared" si="75"/>
        <v>F0115-U0683</v>
      </c>
      <c r="D1131" s="1" t="s">
        <v>1077</v>
      </c>
      <c r="E1131" s="1" t="s">
        <v>1122</v>
      </c>
      <c r="F1131" s="21" t="s">
        <v>1238</v>
      </c>
      <c r="G1131" s="11" t="str">
        <f t="shared" si="76"/>
        <v>F0115-U0683-költségmegosztó 3</v>
      </c>
      <c r="H1131" s="11" t="str">
        <f>IFERROR(INDEX('Laky Döme 3 ELAKY003 ktgo ISTA'!$A$3:$Q$34,MATCH('költségosztó értékek'!$G1131,'Laky Döme 3 ELAKY003 ktgo ISTA'!$N$3:$N$34,0),5),"")</f>
        <v/>
      </c>
      <c r="I1131" s="6"/>
      <c r="J1131" s="6"/>
      <c r="K1131" s="6"/>
      <c r="L1131" s="6"/>
      <c r="M1131" s="6"/>
      <c r="N1131" s="6"/>
      <c r="O1131" s="6"/>
      <c r="P1131" s="6"/>
      <c r="Q1131" s="11" t="str">
        <f>IFERROR(INDEX('Laky Döme 3 ELAKY003 ktgo ISTA'!$A$3:$Q$34,MATCH('költségosztó értékek'!$G1131,'Laky Döme 3 ELAKY003 ktgo ISTA'!$N$3:$N$34,0),8),"")</f>
        <v/>
      </c>
      <c r="R1131" s="6"/>
      <c r="S1131" s="6"/>
      <c r="T1131" s="6"/>
    </row>
    <row r="1132" spans="1:20" ht="15" x14ac:dyDescent="0.25">
      <c r="A1132" s="1" t="s">
        <v>256</v>
      </c>
      <c r="B1132" s="1" t="s">
        <v>255</v>
      </c>
      <c r="C1132" s="1" t="str">
        <f t="shared" si="75"/>
        <v>F0115-U0683</v>
      </c>
      <c r="D1132" s="1" t="s">
        <v>1077</v>
      </c>
      <c r="E1132" s="1" t="s">
        <v>1122</v>
      </c>
      <c r="F1132" s="21" t="s">
        <v>1239</v>
      </c>
      <c r="G1132" s="11" t="str">
        <f t="shared" si="76"/>
        <v>F0115-U0683-költségmegosztó 4</v>
      </c>
      <c r="H1132" s="11" t="str">
        <f>IFERROR(INDEX('Laky Döme 3 ELAKY003 ktgo ISTA'!$A$3:$Q$34,MATCH('költségosztó értékek'!$G1132,'Laky Döme 3 ELAKY003 ktgo ISTA'!$N$3:$N$34,0),5),"")</f>
        <v/>
      </c>
      <c r="I1132" s="6"/>
      <c r="J1132" s="6"/>
      <c r="K1132" s="6"/>
      <c r="L1132" s="6"/>
      <c r="M1132" s="6"/>
      <c r="N1132" s="6"/>
      <c r="O1132" s="6"/>
      <c r="P1132" s="6"/>
      <c r="Q1132" s="11" t="str">
        <f>IFERROR(INDEX('Laky Döme 3 ELAKY003 ktgo ISTA'!$A$3:$Q$34,MATCH('költségosztó értékek'!$G1132,'Laky Döme 3 ELAKY003 ktgo ISTA'!$N$3:$N$34,0),8),"")</f>
        <v/>
      </c>
      <c r="R1132" s="6"/>
      <c r="S1132" s="6"/>
      <c r="T1132" s="6"/>
    </row>
    <row r="1133" spans="1:20" ht="15" x14ac:dyDescent="0.25">
      <c r="A1133" s="1" t="s">
        <v>256</v>
      </c>
      <c r="B1133" s="1" t="s">
        <v>255</v>
      </c>
      <c r="C1133" s="1" t="str">
        <f t="shared" si="75"/>
        <v>F0115-U0683</v>
      </c>
      <c r="D1133" s="1" t="s">
        <v>1077</v>
      </c>
      <c r="E1133" s="1" t="s">
        <v>1122</v>
      </c>
      <c r="F1133" s="21" t="s">
        <v>1240</v>
      </c>
      <c r="G1133" s="11" t="str">
        <f t="shared" si="76"/>
        <v>F0115-U0683-költségmegosztó 5</v>
      </c>
      <c r="H1133" s="11" t="str">
        <f>IFERROR(INDEX('Laky Döme 3 ELAKY003 ktgo ISTA'!$A$3:$Q$34,MATCH('költségosztó értékek'!$G1133,'Laky Döme 3 ELAKY003 ktgo ISTA'!$N$3:$N$34,0),5),"")</f>
        <v/>
      </c>
      <c r="I1133" s="6"/>
      <c r="J1133" s="6"/>
      <c r="K1133" s="6"/>
      <c r="L1133" s="6"/>
      <c r="M1133" s="6"/>
      <c r="N1133" s="6"/>
      <c r="O1133" s="6"/>
      <c r="P1133" s="6"/>
      <c r="Q1133" s="11" t="str">
        <f>IFERROR(INDEX('Laky Döme 3 ELAKY003 ktgo ISTA'!$A$3:$Q$34,MATCH('költségosztó értékek'!$G1133,'Laky Döme 3 ELAKY003 ktgo ISTA'!$N$3:$N$34,0),8),"")</f>
        <v/>
      </c>
      <c r="R1133" s="6"/>
      <c r="S1133" s="6"/>
      <c r="T1133" s="6"/>
    </row>
    <row r="1134" spans="1:20" ht="15" x14ac:dyDescent="0.25">
      <c r="A1134" s="1" t="s">
        <v>260</v>
      </c>
      <c r="B1134" s="1" t="s">
        <v>261</v>
      </c>
      <c r="C1134" s="1" t="str">
        <f t="shared" si="75"/>
        <v>F0119-U1060</v>
      </c>
      <c r="D1134" s="1" t="s">
        <v>1077</v>
      </c>
      <c r="E1134" s="1" t="s">
        <v>1122</v>
      </c>
      <c r="F1134" s="21" t="s">
        <v>1236</v>
      </c>
      <c r="G1134" s="11" t="str">
        <f t="shared" si="76"/>
        <v>F0119-U1060-költségmegosztó 1</v>
      </c>
      <c r="H1134" s="11" t="str">
        <f>IFERROR(INDEX('Laky Döme 3 ELAKY003 ktgo ISTA'!$A$3:$Q$34,MATCH('költségosztó értékek'!$G1134,'Laky Döme 3 ELAKY003 ktgo ISTA'!$N$3:$N$34,0),5),"")</f>
        <v>311208041</v>
      </c>
      <c r="I1134" s="6"/>
      <c r="J1134" s="6"/>
      <c r="K1134" s="6"/>
      <c r="L1134" s="6"/>
      <c r="M1134" s="6"/>
      <c r="N1134" s="6"/>
      <c r="O1134" s="6"/>
      <c r="P1134" s="6"/>
      <c r="Q1134" s="11">
        <f>IFERROR(INDEX('Laky Döme 3 ELAKY003 ktgo ISTA'!$A$3:$Q$34,MATCH('költségosztó értékek'!$G1134,'Laky Döme 3 ELAKY003 ktgo ISTA'!$N$3:$N$34,0),8),"")</f>
        <v>106</v>
      </c>
      <c r="R1134" s="6"/>
      <c r="S1134" s="6"/>
      <c r="T1134" s="6"/>
    </row>
    <row r="1135" spans="1:20" ht="15" x14ac:dyDescent="0.25">
      <c r="A1135" s="1" t="s">
        <v>260</v>
      </c>
      <c r="B1135" s="1" t="s">
        <v>261</v>
      </c>
      <c r="C1135" s="1" t="str">
        <f t="shared" si="75"/>
        <v>F0119-U1060</v>
      </c>
      <c r="D1135" s="1" t="s">
        <v>1077</v>
      </c>
      <c r="E1135" s="1" t="s">
        <v>1122</v>
      </c>
      <c r="F1135" s="21" t="s">
        <v>1237</v>
      </c>
      <c r="G1135" s="11" t="str">
        <f t="shared" si="76"/>
        <v>F0119-U1060-költségmegosztó 2</v>
      </c>
      <c r="H1135" s="11" t="str">
        <f>IFERROR(INDEX('Laky Döme 3 ELAKY003 ktgo ISTA'!$A$3:$Q$34,MATCH('költségosztó értékek'!$G1135,'Laky Döme 3 ELAKY003 ktgo ISTA'!$N$3:$N$34,0),5),"")</f>
        <v>203277872</v>
      </c>
      <c r="I1135" s="6"/>
      <c r="J1135" s="6"/>
      <c r="K1135" s="6"/>
      <c r="L1135" s="6"/>
      <c r="M1135" s="6"/>
      <c r="N1135" s="6"/>
      <c r="O1135" s="6"/>
      <c r="P1135" s="6"/>
      <c r="Q1135" s="11">
        <f>IFERROR(INDEX('Laky Döme 3 ELAKY003 ktgo ISTA'!$A$3:$Q$34,MATCH('költségosztó értékek'!$G1135,'Laky Döme 3 ELAKY003 ktgo ISTA'!$N$3:$N$34,0),8),"")</f>
        <v>6</v>
      </c>
      <c r="R1135" s="6"/>
      <c r="S1135" s="6"/>
      <c r="T1135" s="6"/>
    </row>
    <row r="1136" spans="1:20" ht="15" x14ac:dyDescent="0.25">
      <c r="A1136" s="1" t="s">
        <v>260</v>
      </c>
      <c r="B1136" s="1" t="s">
        <v>261</v>
      </c>
      <c r="C1136" s="1" t="str">
        <f t="shared" si="75"/>
        <v>F0119-U1060</v>
      </c>
      <c r="D1136" s="1" t="s">
        <v>1077</v>
      </c>
      <c r="E1136" s="1" t="s">
        <v>1122</v>
      </c>
      <c r="F1136" s="21" t="s">
        <v>1238</v>
      </c>
      <c r="G1136" s="11" t="str">
        <f t="shared" si="76"/>
        <v>F0119-U1060-költségmegosztó 3</v>
      </c>
      <c r="H1136" s="11" t="str">
        <f>IFERROR(INDEX('Laky Döme 3 ELAKY003 ktgo ISTA'!$A$3:$Q$34,MATCH('költségosztó értékek'!$G1136,'Laky Döme 3 ELAKY003 ktgo ISTA'!$N$3:$N$34,0),5),"")</f>
        <v>203277506</v>
      </c>
      <c r="I1136" s="6"/>
      <c r="J1136" s="6"/>
      <c r="K1136" s="6"/>
      <c r="L1136" s="6"/>
      <c r="M1136" s="6"/>
      <c r="N1136" s="6"/>
      <c r="O1136" s="6"/>
      <c r="P1136" s="6"/>
      <c r="Q1136" s="11">
        <f>IFERROR(INDEX('Laky Döme 3 ELAKY003 ktgo ISTA'!$A$3:$Q$34,MATCH('költségosztó értékek'!$G1136,'Laky Döme 3 ELAKY003 ktgo ISTA'!$N$3:$N$34,0),8),"")</f>
        <v>308</v>
      </c>
      <c r="R1136" s="6"/>
      <c r="S1136" s="6"/>
      <c r="T1136" s="6"/>
    </row>
    <row r="1137" spans="1:20" ht="15" x14ac:dyDescent="0.25">
      <c r="A1137" s="1" t="s">
        <v>260</v>
      </c>
      <c r="B1137" s="1" t="s">
        <v>261</v>
      </c>
      <c r="C1137" s="1" t="str">
        <f t="shared" si="75"/>
        <v>F0119-U1060</v>
      </c>
      <c r="D1137" s="1" t="s">
        <v>1077</v>
      </c>
      <c r="E1137" s="1" t="s">
        <v>1122</v>
      </c>
      <c r="F1137" s="21" t="s">
        <v>1239</v>
      </c>
      <c r="G1137" s="11" t="str">
        <f t="shared" si="76"/>
        <v>F0119-U1060-költségmegosztó 4</v>
      </c>
      <c r="H1137" s="11" t="str">
        <f>IFERROR(INDEX('Laky Döme 3 ELAKY003 ktgo ISTA'!$A$3:$Q$34,MATCH('költségosztó értékek'!$G1137,'Laky Döme 3 ELAKY003 ktgo ISTA'!$N$3:$N$34,0),5),"")</f>
        <v>203277544</v>
      </c>
      <c r="I1137" s="6"/>
      <c r="J1137" s="6"/>
      <c r="K1137" s="6"/>
      <c r="L1137" s="6"/>
      <c r="M1137" s="6"/>
      <c r="N1137" s="6"/>
      <c r="O1137" s="6"/>
      <c r="P1137" s="6"/>
      <c r="Q1137" s="11">
        <f>IFERROR(INDEX('Laky Döme 3 ELAKY003 ktgo ISTA'!$A$3:$Q$34,MATCH('költségosztó értékek'!$G1137,'Laky Döme 3 ELAKY003 ktgo ISTA'!$N$3:$N$34,0),8),"")</f>
        <v>142</v>
      </c>
      <c r="R1137" s="6"/>
      <c r="S1137" s="6"/>
      <c r="T1137" s="6"/>
    </row>
    <row r="1138" spans="1:20" ht="15" x14ac:dyDescent="0.25">
      <c r="A1138" s="1" t="s">
        <v>260</v>
      </c>
      <c r="B1138" s="1" t="s">
        <v>261</v>
      </c>
      <c r="C1138" s="1" t="str">
        <f t="shared" si="75"/>
        <v>F0119-U1060</v>
      </c>
      <c r="D1138" s="1" t="s">
        <v>1077</v>
      </c>
      <c r="E1138" s="1" t="s">
        <v>1122</v>
      </c>
      <c r="F1138" s="21" t="s">
        <v>1240</v>
      </c>
      <c r="G1138" s="11" t="str">
        <f t="shared" si="76"/>
        <v>F0119-U1060-költségmegosztó 5</v>
      </c>
      <c r="H1138" s="11" t="str">
        <f>IFERROR(INDEX('Laky Döme 3 ELAKY003 ktgo ISTA'!$A$3:$Q$34,MATCH('költségosztó értékek'!$G1138,'Laky Döme 3 ELAKY003 ktgo ISTA'!$N$3:$N$34,0),5),"")</f>
        <v>311209185</v>
      </c>
      <c r="I1138" s="6"/>
      <c r="J1138" s="6"/>
      <c r="K1138" s="6"/>
      <c r="L1138" s="6"/>
      <c r="M1138" s="6"/>
      <c r="N1138" s="6"/>
      <c r="O1138" s="6"/>
      <c r="P1138" s="6"/>
      <c r="Q1138" s="11">
        <f>IFERROR(INDEX('Laky Döme 3 ELAKY003 ktgo ISTA'!$A$3:$Q$34,MATCH('költségosztó értékek'!$G1138,'Laky Döme 3 ELAKY003 ktgo ISTA'!$N$3:$N$34,0),8),"")</f>
        <v>129</v>
      </c>
      <c r="R1138" s="6"/>
      <c r="S1138" s="6"/>
      <c r="T1138" s="6"/>
    </row>
    <row r="1139" spans="1:20" ht="15" x14ac:dyDescent="0.25">
      <c r="A1139" s="1" t="s">
        <v>260</v>
      </c>
      <c r="B1139" s="1" t="s">
        <v>261</v>
      </c>
      <c r="C1139" s="1" t="str">
        <f t="shared" ref="C1139:C1144" si="78">CONCATENATE(A1139,"-",B1139)</f>
        <v>F0119-U1060</v>
      </c>
      <c r="D1139" s="1" t="s">
        <v>1077</v>
      </c>
      <c r="E1139" s="1" t="s">
        <v>1122</v>
      </c>
      <c r="F1139" s="21" t="s">
        <v>1450</v>
      </c>
      <c r="G1139" s="11" t="str">
        <f t="shared" ref="G1139:G1144" si="79">CONCATENATE(C1139,"-",F1139)</f>
        <v>F0119-U1060-költségmegosztó 6</v>
      </c>
      <c r="H1139" s="11" t="str">
        <f>IFERROR(INDEX('Laky Döme 3 ELAKY003 ktgo ISTA'!$A$3:$Q$34,MATCH('költségosztó értékek'!$G1139,'Laky Döme 3 ELAKY003 ktgo ISTA'!$N$3:$N$34,0),5),"")</f>
        <v>311208188</v>
      </c>
      <c r="I1139" s="6"/>
      <c r="J1139" s="6"/>
      <c r="K1139" s="6"/>
      <c r="L1139" s="6"/>
      <c r="M1139" s="6"/>
      <c r="N1139" s="6"/>
      <c r="O1139" s="6"/>
      <c r="P1139" s="6"/>
      <c r="Q1139" s="11">
        <f>IFERROR(INDEX('Laky Döme 3 ELAKY003 ktgo ISTA'!$A$3:$Q$34,MATCH('költségosztó értékek'!$G1139,'Laky Döme 3 ELAKY003 ktgo ISTA'!$N$3:$N$34,0),8),"")</f>
        <v>496.99999999999994</v>
      </c>
      <c r="R1139" s="6"/>
      <c r="S1139" s="6"/>
      <c r="T1139" s="6"/>
    </row>
    <row r="1140" spans="1:20" ht="15" x14ac:dyDescent="0.25">
      <c r="A1140" s="1" t="s">
        <v>260</v>
      </c>
      <c r="B1140" s="1" t="s">
        <v>261</v>
      </c>
      <c r="C1140" s="1" t="str">
        <f t="shared" si="78"/>
        <v>F0119-U1060</v>
      </c>
      <c r="D1140" s="1" t="s">
        <v>1077</v>
      </c>
      <c r="E1140" s="1" t="s">
        <v>1122</v>
      </c>
      <c r="F1140" s="21" t="s">
        <v>1451</v>
      </c>
      <c r="G1140" s="11" t="str">
        <f t="shared" si="79"/>
        <v>F0119-U1060-költségmegosztó 7</v>
      </c>
      <c r="H1140" s="11" t="str">
        <f>IFERROR(INDEX('Laky Döme 3 ELAKY003 ktgo ISTA'!$A$3:$Q$34,MATCH('költségosztó értékek'!$G1140,'Laky Döme 3 ELAKY003 ktgo ISTA'!$N$3:$N$34,0),5),"")</f>
        <v>203277742</v>
      </c>
      <c r="I1140" s="6"/>
      <c r="J1140" s="6"/>
      <c r="K1140" s="6"/>
      <c r="L1140" s="6"/>
      <c r="M1140" s="6"/>
      <c r="N1140" s="6"/>
      <c r="O1140" s="6"/>
      <c r="P1140" s="6"/>
      <c r="Q1140" s="11">
        <f>IFERROR(INDEX('Laky Döme 3 ELAKY003 ktgo ISTA'!$A$3:$Q$34,MATCH('költségosztó értékek'!$G1140,'Laky Döme 3 ELAKY003 ktgo ISTA'!$N$3:$N$34,0),8),"")</f>
        <v>943</v>
      </c>
      <c r="R1140" s="6"/>
      <c r="S1140" s="6"/>
      <c r="T1140" s="6"/>
    </row>
    <row r="1141" spans="1:20" ht="15" x14ac:dyDescent="0.25">
      <c r="A1141" s="1" t="s">
        <v>260</v>
      </c>
      <c r="B1141" s="1" t="s">
        <v>261</v>
      </c>
      <c r="C1141" s="1" t="str">
        <f t="shared" si="78"/>
        <v>F0119-U1060</v>
      </c>
      <c r="D1141" s="1" t="s">
        <v>1077</v>
      </c>
      <c r="E1141" s="1" t="s">
        <v>1122</v>
      </c>
      <c r="F1141" s="21" t="s">
        <v>1657</v>
      </c>
      <c r="G1141" s="11" t="str">
        <f t="shared" si="79"/>
        <v>F0119-U1060-költségmegosztó 8</v>
      </c>
      <c r="H1141" s="11" t="str">
        <f>IFERROR(INDEX('Laky Döme 3 ELAKY003 ktgo ISTA'!$A$3:$Q$34,MATCH('költségosztó értékek'!$G1141,'Laky Döme 3 ELAKY003 ktgo ISTA'!$N$3:$N$34,0),5),"")</f>
        <v>311209161</v>
      </c>
      <c r="I1141" s="6"/>
      <c r="J1141" s="6"/>
      <c r="K1141" s="6"/>
      <c r="L1141" s="6"/>
      <c r="M1141" s="6"/>
      <c r="N1141" s="6"/>
      <c r="O1141" s="6"/>
      <c r="P1141" s="6"/>
      <c r="Q1141" s="11">
        <f>IFERROR(INDEX('Laky Döme 3 ELAKY003 ktgo ISTA'!$A$3:$Q$34,MATCH('költségosztó értékek'!$G1141,'Laky Döme 3 ELAKY003 ktgo ISTA'!$N$3:$N$34,0),8),"")</f>
        <v>292</v>
      </c>
      <c r="R1141" s="6"/>
      <c r="S1141" s="6"/>
      <c r="T1141" s="6"/>
    </row>
    <row r="1142" spans="1:20" ht="15" x14ac:dyDescent="0.25">
      <c r="A1142" s="1" t="s">
        <v>260</v>
      </c>
      <c r="B1142" s="1" t="s">
        <v>261</v>
      </c>
      <c r="C1142" s="1" t="str">
        <f t="shared" si="78"/>
        <v>F0119-U1060</v>
      </c>
      <c r="D1142" s="1" t="s">
        <v>1077</v>
      </c>
      <c r="E1142" s="1" t="s">
        <v>1122</v>
      </c>
      <c r="F1142" s="21" t="s">
        <v>1658</v>
      </c>
      <c r="G1142" s="11" t="str">
        <f t="shared" si="79"/>
        <v>F0119-U1060-költségmegosztó 9</v>
      </c>
      <c r="H1142" s="11" t="str">
        <f>IFERROR(INDEX('Laky Döme 3 ELAKY003 ktgo ISTA'!$A$3:$Q$34,MATCH('költségosztó értékek'!$G1142,'Laky Döme 3 ELAKY003 ktgo ISTA'!$N$3:$N$34,0),5),"")</f>
        <v>311208201</v>
      </c>
      <c r="I1142" s="6"/>
      <c r="J1142" s="6"/>
      <c r="K1142" s="6"/>
      <c r="L1142" s="6"/>
      <c r="M1142" s="6"/>
      <c r="N1142" s="6"/>
      <c r="O1142" s="6"/>
      <c r="P1142" s="6"/>
      <c r="Q1142" s="11">
        <f>IFERROR(INDEX('Laky Döme 3 ELAKY003 ktgo ISTA'!$A$3:$Q$34,MATCH('költségosztó értékek'!$G1142,'Laky Döme 3 ELAKY003 ktgo ISTA'!$N$3:$N$34,0),8),"")</f>
        <v>546</v>
      </c>
      <c r="R1142" s="6"/>
      <c r="S1142" s="6"/>
      <c r="T1142" s="6"/>
    </row>
    <row r="1143" spans="1:20" ht="15" x14ac:dyDescent="0.25">
      <c r="A1143" s="1" t="s">
        <v>260</v>
      </c>
      <c r="B1143" s="1" t="s">
        <v>261</v>
      </c>
      <c r="C1143" s="1" t="str">
        <f t="shared" si="78"/>
        <v>F0119-U1060</v>
      </c>
      <c r="D1143" s="1" t="s">
        <v>1077</v>
      </c>
      <c r="E1143" s="1" t="s">
        <v>1122</v>
      </c>
      <c r="F1143" s="21" t="s">
        <v>1659</v>
      </c>
      <c r="G1143" s="11" t="str">
        <f t="shared" si="79"/>
        <v>F0119-U1060-költségmegosztó 10</v>
      </c>
      <c r="H1143" s="11" t="str">
        <f>IFERROR(INDEX('Laky Döme 3 ELAKY003 ktgo ISTA'!$A$3:$Q$34,MATCH('költségosztó értékek'!$G1143,'Laky Döme 3 ELAKY003 ktgo ISTA'!$N$3:$N$34,0),5),"")</f>
        <v>311209215</v>
      </c>
      <c r="I1143" s="6"/>
      <c r="J1143" s="6"/>
      <c r="K1143" s="6"/>
      <c r="L1143" s="6"/>
      <c r="M1143" s="6"/>
      <c r="N1143" s="6"/>
      <c r="O1143" s="6"/>
      <c r="P1143" s="6"/>
      <c r="Q1143" s="11">
        <f>IFERROR(INDEX('Laky Döme 3 ELAKY003 ktgo ISTA'!$A$3:$Q$34,MATCH('költségosztó értékek'!$G1143,'Laky Döme 3 ELAKY003 ktgo ISTA'!$N$3:$N$34,0),8),"")</f>
        <v>277</v>
      </c>
      <c r="R1143" s="6"/>
      <c r="S1143" s="6"/>
      <c r="T1143" s="6"/>
    </row>
    <row r="1144" spans="1:20" ht="15" x14ac:dyDescent="0.25">
      <c r="A1144" s="1" t="s">
        <v>260</v>
      </c>
      <c r="B1144" s="1" t="s">
        <v>261</v>
      </c>
      <c r="C1144" s="1" t="str">
        <f t="shared" si="78"/>
        <v>F0119-U1060</v>
      </c>
      <c r="D1144" s="1" t="s">
        <v>1077</v>
      </c>
      <c r="E1144" s="1" t="s">
        <v>1122</v>
      </c>
      <c r="F1144" s="21" t="s">
        <v>1660</v>
      </c>
      <c r="G1144" s="11" t="str">
        <f t="shared" si="79"/>
        <v>F0119-U1060-költségmegosztó 11</v>
      </c>
      <c r="H1144" s="11" t="str">
        <f>IFERROR(INDEX('Laky Döme 3 ELAKY003 ktgo ISTA'!$A$3:$Q$34,MATCH('költségosztó értékek'!$G1144,'Laky Döme 3 ELAKY003 ktgo ISTA'!$N$3:$N$34,0),5),"")</f>
        <v>312322449</v>
      </c>
      <c r="I1144" s="6"/>
      <c r="J1144" s="6"/>
      <c r="K1144" s="6"/>
      <c r="L1144" s="6"/>
      <c r="M1144" s="6"/>
      <c r="N1144" s="6"/>
      <c r="O1144" s="6"/>
      <c r="P1144" s="6"/>
      <c r="Q1144" s="11">
        <f>IFERROR(INDEX('Laky Döme 3 ELAKY003 ktgo ISTA'!$A$3:$Q$34,MATCH('költségosztó értékek'!$G1144,'Laky Döme 3 ELAKY003 ktgo ISTA'!$N$3:$N$34,0),8),"")</f>
        <v>140</v>
      </c>
      <c r="R1144" s="6"/>
      <c r="S1144" s="6"/>
      <c r="T1144" s="6"/>
    </row>
    <row r="1145" spans="1:20" ht="15" x14ac:dyDescent="0.25">
      <c r="A1145" s="1" t="s">
        <v>251</v>
      </c>
      <c r="B1145" s="1" t="s">
        <v>252</v>
      </c>
      <c r="C1145" s="1" t="str">
        <f t="shared" si="75"/>
        <v>F00089-U0843</v>
      </c>
      <c r="D1145" s="1" t="s">
        <v>1077</v>
      </c>
      <c r="E1145" s="1" t="s">
        <v>1122</v>
      </c>
      <c r="F1145" s="21" t="s">
        <v>1236</v>
      </c>
      <c r="G1145" s="11" t="str">
        <f t="shared" si="76"/>
        <v>F00089-U0843-költségmegosztó 1</v>
      </c>
      <c r="H1145" s="11" t="str">
        <f>IFERROR(INDEX('Laky Döme 3 ELAKY003 ktgo ISTA'!$A$3:$Q$34,MATCH('költségosztó értékek'!$G1145,'Laky Döme 3 ELAKY003 ktgo ISTA'!$N$3:$N$34,0),5),"")</f>
        <v>311209475</v>
      </c>
      <c r="I1145" s="6"/>
      <c r="J1145" s="6"/>
      <c r="K1145" s="6"/>
      <c r="L1145" s="6"/>
      <c r="M1145" s="6"/>
      <c r="N1145" s="6"/>
      <c r="O1145" s="6"/>
      <c r="P1145" s="6"/>
      <c r="Q1145" s="11">
        <f>IFERROR(INDEX('Laky Döme 3 ELAKY003 ktgo ISTA'!$A$3:$Q$34,MATCH('költségosztó értékek'!$G1145,'Laky Döme 3 ELAKY003 ktgo ISTA'!$N$3:$N$34,0),8),"")</f>
        <v>95</v>
      </c>
      <c r="R1145" s="6"/>
      <c r="S1145" s="6"/>
      <c r="T1145" s="6"/>
    </row>
    <row r="1146" spans="1:20" ht="15" x14ac:dyDescent="0.25">
      <c r="A1146" s="1" t="s">
        <v>251</v>
      </c>
      <c r="B1146" s="1" t="s">
        <v>252</v>
      </c>
      <c r="C1146" s="1" t="str">
        <f t="shared" si="75"/>
        <v>F00089-U0843</v>
      </c>
      <c r="D1146" s="1" t="s">
        <v>1077</v>
      </c>
      <c r="E1146" s="1" t="s">
        <v>1122</v>
      </c>
      <c r="F1146" s="21" t="s">
        <v>1237</v>
      </c>
      <c r="G1146" s="11" t="str">
        <f t="shared" si="76"/>
        <v>F00089-U0843-költségmegosztó 2</v>
      </c>
      <c r="H1146" s="11" t="str">
        <f>IFERROR(INDEX('Laky Döme 3 ELAKY003 ktgo ISTA'!$A$3:$Q$34,MATCH('költségosztó értékek'!$G1146,'Laky Döme 3 ELAKY003 ktgo ISTA'!$N$3:$N$34,0),5),"")</f>
        <v>311209437</v>
      </c>
      <c r="I1146" s="6"/>
      <c r="J1146" s="6"/>
      <c r="K1146" s="6"/>
      <c r="L1146" s="6"/>
      <c r="M1146" s="6"/>
      <c r="N1146" s="6"/>
      <c r="O1146" s="6"/>
      <c r="P1146" s="6"/>
      <c r="Q1146" s="11">
        <f>IFERROR(INDEX('Laky Döme 3 ELAKY003 ktgo ISTA'!$A$3:$Q$34,MATCH('költségosztó értékek'!$G1146,'Laky Döme 3 ELAKY003 ktgo ISTA'!$N$3:$N$34,0),8),"")</f>
        <v>711</v>
      </c>
      <c r="R1146" s="6"/>
      <c r="S1146" s="6"/>
      <c r="T1146" s="6"/>
    </row>
    <row r="1147" spans="1:20" ht="15" x14ac:dyDescent="0.25">
      <c r="A1147" s="1" t="s">
        <v>251</v>
      </c>
      <c r="B1147" s="1" t="s">
        <v>252</v>
      </c>
      <c r="C1147" s="1" t="str">
        <f t="shared" si="75"/>
        <v>F00089-U0843</v>
      </c>
      <c r="D1147" s="1" t="s">
        <v>1077</v>
      </c>
      <c r="E1147" s="1" t="s">
        <v>1122</v>
      </c>
      <c r="F1147" s="21" t="s">
        <v>1238</v>
      </c>
      <c r="G1147" s="11" t="str">
        <f t="shared" si="76"/>
        <v>F00089-U0843-költségmegosztó 3</v>
      </c>
      <c r="H1147" s="11" t="str">
        <f>IFERROR(INDEX('Laky Döme 3 ELAKY003 ktgo ISTA'!$A$3:$Q$34,MATCH('költségosztó értékek'!$G1147,'Laky Döme 3 ELAKY003 ktgo ISTA'!$N$3:$N$34,0),5),"")</f>
        <v>311209383</v>
      </c>
      <c r="I1147" s="6"/>
      <c r="J1147" s="6"/>
      <c r="K1147" s="6"/>
      <c r="L1147" s="6"/>
      <c r="M1147" s="6"/>
      <c r="N1147" s="6"/>
      <c r="O1147" s="6"/>
      <c r="P1147" s="6"/>
      <c r="Q1147" s="11">
        <f>IFERROR(INDEX('Laky Döme 3 ELAKY003 ktgo ISTA'!$A$3:$Q$34,MATCH('költségosztó értékek'!$G1147,'Laky Döme 3 ELAKY003 ktgo ISTA'!$N$3:$N$34,0),8),"")</f>
        <v>495.00000000000006</v>
      </c>
      <c r="R1147" s="6"/>
      <c r="S1147" s="6"/>
      <c r="T1147" s="6"/>
    </row>
    <row r="1148" spans="1:20" ht="15" x14ac:dyDescent="0.25">
      <c r="A1148" s="1" t="s">
        <v>251</v>
      </c>
      <c r="B1148" s="1" t="s">
        <v>252</v>
      </c>
      <c r="C1148" s="1" t="str">
        <f t="shared" si="75"/>
        <v>F00089-U0843</v>
      </c>
      <c r="D1148" s="1" t="s">
        <v>1077</v>
      </c>
      <c r="E1148" s="1" t="s">
        <v>1122</v>
      </c>
      <c r="F1148" s="21" t="s">
        <v>1239</v>
      </c>
      <c r="G1148" s="11" t="str">
        <f t="shared" si="76"/>
        <v>F00089-U0843-költségmegosztó 4</v>
      </c>
      <c r="H1148" s="11" t="str">
        <f>IFERROR(INDEX('Laky Döme 3 ELAKY003 ktgo ISTA'!$A$3:$Q$34,MATCH('költségosztó értékek'!$G1148,'Laky Döme 3 ELAKY003 ktgo ISTA'!$N$3:$N$34,0),5),"")</f>
        <v/>
      </c>
      <c r="I1148" s="6"/>
      <c r="J1148" s="6"/>
      <c r="K1148" s="6"/>
      <c r="L1148" s="6"/>
      <c r="M1148" s="6"/>
      <c r="N1148" s="6"/>
      <c r="O1148" s="6"/>
      <c r="P1148" s="6"/>
      <c r="Q1148" s="11" t="str">
        <f>IFERROR(INDEX('Laky Döme 3 ELAKY003 ktgo ISTA'!$A$3:$Q$34,MATCH('költségosztó értékek'!$G1148,'Laky Döme 3 ELAKY003 ktgo ISTA'!$N$3:$N$34,0),8),"")</f>
        <v/>
      </c>
      <c r="R1148" s="6"/>
      <c r="S1148" s="6"/>
      <c r="T1148" s="6"/>
    </row>
    <row r="1149" spans="1:20" ht="15" x14ac:dyDescent="0.25">
      <c r="A1149" s="1" t="s">
        <v>251</v>
      </c>
      <c r="B1149" s="1" t="s">
        <v>252</v>
      </c>
      <c r="C1149" s="1" t="str">
        <f t="shared" si="75"/>
        <v>F00089-U0843</v>
      </c>
      <c r="D1149" s="1" t="s">
        <v>1077</v>
      </c>
      <c r="E1149" s="1" t="s">
        <v>1122</v>
      </c>
      <c r="F1149" s="21" t="s">
        <v>1240</v>
      </c>
      <c r="G1149" s="11" t="str">
        <f t="shared" si="76"/>
        <v>F00089-U0843-költségmegosztó 5</v>
      </c>
      <c r="H1149" s="11" t="str">
        <f>IFERROR(INDEX('Laky Döme 3 ELAKY003 ktgo ISTA'!$A$3:$Q$34,MATCH('költségosztó értékek'!$G1149,'Laky Döme 3 ELAKY003 ktgo ISTA'!$N$3:$N$34,0),5),"")</f>
        <v/>
      </c>
      <c r="I1149" s="6"/>
      <c r="J1149" s="6"/>
      <c r="K1149" s="6"/>
      <c r="L1149" s="6"/>
      <c r="M1149" s="6"/>
      <c r="N1149" s="6"/>
      <c r="O1149" s="6"/>
      <c r="P1149" s="6"/>
      <c r="Q1149" s="11" t="str">
        <f>IFERROR(INDEX('Laky Döme 3 ELAKY003 ktgo ISTA'!$A$3:$Q$34,MATCH('költségosztó értékek'!$G1149,'Laky Döme 3 ELAKY003 ktgo ISTA'!$N$3:$N$34,0),8),"")</f>
        <v/>
      </c>
      <c r="R1149" s="6"/>
      <c r="S1149" s="6"/>
      <c r="T1149" s="6"/>
    </row>
    <row r="1150" spans="1:20" ht="15" x14ac:dyDescent="0.25">
      <c r="A1150" s="1" t="s">
        <v>253</v>
      </c>
      <c r="B1150" s="1" t="s">
        <v>252</v>
      </c>
      <c r="C1150" s="1" t="str">
        <f t="shared" si="75"/>
        <v>F00090-U0843</v>
      </c>
      <c r="D1150" s="1" t="s">
        <v>1077</v>
      </c>
      <c r="E1150" s="1" t="s">
        <v>1122</v>
      </c>
      <c r="F1150" s="21" t="s">
        <v>1236</v>
      </c>
      <c r="G1150" s="11" t="str">
        <f t="shared" si="76"/>
        <v>F00090-U0843-költségmegosztó 1</v>
      </c>
      <c r="H1150" s="11" t="str">
        <f>IFERROR(INDEX('Laky Döme 3 ELAKY003 ktgo ISTA'!$A$3:$Q$34,MATCH('költségosztó értékek'!$G1150,'Laky Döme 3 ELAKY003 ktgo ISTA'!$N$3:$N$34,0),5),"")</f>
        <v/>
      </c>
      <c r="I1150" s="6"/>
      <c r="J1150" s="6"/>
      <c r="K1150" s="6"/>
      <c r="L1150" s="6"/>
      <c r="M1150" s="6"/>
      <c r="N1150" s="6"/>
      <c r="O1150" s="6"/>
      <c r="P1150" s="6"/>
      <c r="Q1150" s="11" t="str">
        <f>IFERROR(INDEX('Laky Döme 3 ELAKY003 ktgo ISTA'!$A$3:$Q$34,MATCH('költségosztó értékek'!$G1150,'Laky Döme 3 ELAKY003 ktgo ISTA'!$N$3:$N$34,0),8),"")</f>
        <v/>
      </c>
      <c r="R1150" s="6"/>
      <c r="S1150" s="6"/>
      <c r="T1150" s="6"/>
    </row>
    <row r="1151" spans="1:20" ht="15" x14ac:dyDescent="0.25">
      <c r="A1151" s="1" t="s">
        <v>253</v>
      </c>
      <c r="B1151" s="1" t="s">
        <v>252</v>
      </c>
      <c r="C1151" s="1" t="str">
        <f t="shared" si="75"/>
        <v>F00090-U0843</v>
      </c>
      <c r="D1151" s="1" t="s">
        <v>1077</v>
      </c>
      <c r="E1151" s="1" t="s">
        <v>1122</v>
      </c>
      <c r="F1151" s="21" t="s">
        <v>1237</v>
      </c>
      <c r="G1151" s="11" t="str">
        <f t="shared" si="76"/>
        <v>F00090-U0843-költségmegosztó 2</v>
      </c>
      <c r="H1151" s="11" t="str">
        <f>IFERROR(INDEX('Laky Döme 3 ELAKY003 ktgo ISTA'!$A$3:$Q$34,MATCH('költségosztó értékek'!$G1151,'Laky Döme 3 ELAKY003 ktgo ISTA'!$N$3:$N$34,0),5),"")</f>
        <v/>
      </c>
      <c r="I1151" s="6"/>
      <c r="J1151" s="6"/>
      <c r="K1151" s="6"/>
      <c r="L1151" s="6"/>
      <c r="M1151" s="6"/>
      <c r="N1151" s="6"/>
      <c r="O1151" s="6"/>
      <c r="P1151" s="6"/>
      <c r="Q1151" s="11" t="str">
        <f>IFERROR(INDEX('Laky Döme 3 ELAKY003 ktgo ISTA'!$A$3:$Q$34,MATCH('költségosztó értékek'!$G1151,'Laky Döme 3 ELAKY003 ktgo ISTA'!$N$3:$N$34,0),8),"")</f>
        <v/>
      </c>
      <c r="R1151" s="6"/>
      <c r="S1151" s="6"/>
      <c r="T1151" s="6"/>
    </row>
    <row r="1152" spans="1:20" ht="15" x14ac:dyDescent="0.25">
      <c r="A1152" s="1" t="s">
        <v>253</v>
      </c>
      <c r="B1152" s="1" t="s">
        <v>252</v>
      </c>
      <c r="C1152" s="1" t="str">
        <f t="shared" si="75"/>
        <v>F00090-U0843</v>
      </c>
      <c r="D1152" s="1" t="s">
        <v>1077</v>
      </c>
      <c r="E1152" s="1" t="s">
        <v>1122</v>
      </c>
      <c r="F1152" s="21" t="s">
        <v>1238</v>
      </c>
      <c r="G1152" s="11" t="str">
        <f t="shared" si="76"/>
        <v>F00090-U0843-költségmegosztó 3</v>
      </c>
      <c r="H1152" s="11" t="str">
        <f>IFERROR(INDEX('Laky Döme 3 ELAKY003 ktgo ISTA'!$A$3:$Q$34,MATCH('költségosztó értékek'!$G1152,'Laky Döme 3 ELAKY003 ktgo ISTA'!$N$3:$N$34,0),5),"")</f>
        <v/>
      </c>
      <c r="I1152" s="6"/>
      <c r="J1152" s="6"/>
      <c r="K1152" s="6"/>
      <c r="L1152" s="6"/>
      <c r="M1152" s="6"/>
      <c r="N1152" s="6"/>
      <c r="O1152" s="6"/>
      <c r="P1152" s="6"/>
      <c r="Q1152" s="11" t="str">
        <f>IFERROR(INDEX('Laky Döme 3 ELAKY003 ktgo ISTA'!$A$3:$Q$34,MATCH('költségosztó értékek'!$G1152,'Laky Döme 3 ELAKY003 ktgo ISTA'!$N$3:$N$34,0),8),"")</f>
        <v/>
      </c>
      <c r="R1152" s="6"/>
      <c r="S1152" s="6"/>
      <c r="T1152" s="6"/>
    </row>
    <row r="1153" spans="1:20" ht="15" x14ac:dyDescent="0.25">
      <c r="A1153" s="1" t="s">
        <v>253</v>
      </c>
      <c r="B1153" s="1" t="s">
        <v>252</v>
      </c>
      <c r="C1153" s="1" t="str">
        <f t="shared" ref="C1153:C1216" si="80">CONCATENATE(A1153,"-",B1153)</f>
        <v>F00090-U0843</v>
      </c>
      <c r="D1153" s="1" t="s">
        <v>1077</v>
      </c>
      <c r="E1153" s="1" t="s">
        <v>1122</v>
      </c>
      <c r="F1153" s="21" t="s">
        <v>1239</v>
      </c>
      <c r="G1153" s="11" t="str">
        <f t="shared" ref="G1153:G1216" si="81">CONCATENATE(C1153,"-",F1153)</f>
        <v>F00090-U0843-költségmegosztó 4</v>
      </c>
      <c r="H1153" s="11" t="str">
        <f>IFERROR(INDEX('Laky Döme 3 ELAKY003 ktgo ISTA'!$A$3:$Q$34,MATCH('költségosztó értékek'!$G1153,'Laky Döme 3 ELAKY003 ktgo ISTA'!$N$3:$N$34,0),5),"")</f>
        <v/>
      </c>
      <c r="I1153" s="6"/>
      <c r="J1153" s="6"/>
      <c r="K1153" s="6"/>
      <c r="L1153" s="6"/>
      <c r="M1153" s="6"/>
      <c r="N1153" s="6"/>
      <c r="O1153" s="6"/>
      <c r="P1153" s="6"/>
      <c r="Q1153" s="11" t="str">
        <f>IFERROR(INDEX('Laky Döme 3 ELAKY003 ktgo ISTA'!$A$3:$Q$34,MATCH('költségosztó értékek'!$G1153,'Laky Döme 3 ELAKY003 ktgo ISTA'!$N$3:$N$34,0),8),"")</f>
        <v/>
      </c>
      <c r="R1153" s="6"/>
      <c r="S1153" s="6"/>
      <c r="T1153" s="6"/>
    </row>
    <row r="1154" spans="1:20" ht="15" x14ac:dyDescent="0.25">
      <c r="A1154" s="1" t="s">
        <v>253</v>
      </c>
      <c r="B1154" s="1" t="s">
        <v>252</v>
      </c>
      <c r="C1154" s="1" t="str">
        <f t="shared" si="80"/>
        <v>F00090-U0843</v>
      </c>
      <c r="D1154" s="1" t="s">
        <v>1077</v>
      </c>
      <c r="E1154" s="1" t="s">
        <v>1122</v>
      </c>
      <c r="F1154" s="21" t="s">
        <v>1240</v>
      </c>
      <c r="G1154" s="11" t="str">
        <f t="shared" si="81"/>
        <v>F00090-U0843-költségmegosztó 5</v>
      </c>
      <c r="H1154" s="11" t="str">
        <f>IFERROR(INDEX('Laky Döme 3 ELAKY003 ktgo ISTA'!$A$3:$Q$34,MATCH('költségosztó értékek'!$G1154,'Laky Döme 3 ELAKY003 ktgo ISTA'!$N$3:$N$34,0),5),"")</f>
        <v/>
      </c>
      <c r="I1154" s="6"/>
      <c r="J1154" s="6"/>
      <c r="K1154" s="6"/>
      <c r="L1154" s="6"/>
      <c r="M1154" s="6"/>
      <c r="N1154" s="6"/>
      <c r="O1154" s="6"/>
      <c r="P1154" s="6"/>
      <c r="Q1154" s="11" t="str">
        <f>IFERROR(INDEX('Laky Döme 3 ELAKY003 ktgo ISTA'!$A$3:$Q$34,MATCH('költségosztó értékek'!$G1154,'Laky Döme 3 ELAKY003 ktgo ISTA'!$N$3:$N$34,0),8),"")</f>
        <v/>
      </c>
      <c r="R1154" s="6"/>
      <c r="S1154" s="6"/>
      <c r="T1154" s="6"/>
    </row>
    <row r="1155" spans="1:20" ht="15" x14ac:dyDescent="0.25">
      <c r="A1155" s="1" t="s">
        <v>254</v>
      </c>
      <c r="B1155" s="1" t="s">
        <v>255</v>
      </c>
      <c r="C1155" s="1" t="str">
        <f t="shared" si="80"/>
        <v>F00091-U0683</v>
      </c>
      <c r="D1155" s="1" t="s">
        <v>1077</v>
      </c>
      <c r="E1155" s="1" t="s">
        <v>1122</v>
      </c>
      <c r="F1155" s="21" t="s">
        <v>1236</v>
      </c>
      <c r="G1155" s="11" t="str">
        <f t="shared" si="81"/>
        <v>F00091-U0683-költségmegosztó 1</v>
      </c>
      <c r="H1155" s="11" t="str">
        <f>IFERROR(INDEX('Laky Döme 3 ELAKY003 ktgo ISTA'!$A$3:$Q$34,MATCH('költségosztó értékek'!$G1155,'Laky Döme 3 ELAKY003 ktgo ISTA'!$N$3:$N$34,0),5),"")</f>
        <v>203277704</v>
      </c>
      <c r="I1155" s="6"/>
      <c r="J1155" s="6"/>
      <c r="K1155" s="6"/>
      <c r="L1155" s="6"/>
      <c r="M1155" s="6"/>
      <c r="N1155" s="6"/>
      <c r="O1155" s="6"/>
      <c r="P1155" s="6"/>
      <c r="Q1155" s="11">
        <f>IFERROR(INDEX('Laky Döme 3 ELAKY003 ktgo ISTA'!$A$3:$Q$34,MATCH('költségosztó értékek'!$G1155,'Laky Döme 3 ELAKY003 ktgo ISTA'!$N$3:$N$34,0),8),"")</f>
        <v>413</v>
      </c>
      <c r="R1155" s="6"/>
      <c r="S1155" s="6"/>
      <c r="T1155" s="6"/>
    </row>
    <row r="1156" spans="1:20" ht="15" x14ac:dyDescent="0.25">
      <c r="A1156" s="1" t="s">
        <v>254</v>
      </c>
      <c r="B1156" s="1" t="s">
        <v>255</v>
      </c>
      <c r="C1156" s="1" t="str">
        <f t="shared" si="80"/>
        <v>F00091-U0683</v>
      </c>
      <c r="D1156" s="1" t="s">
        <v>1077</v>
      </c>
      <c r="E1156" s="1" t="s">
        <v>1122</v>
      </c>
      <c r="F1156" s="21" t="s">
        <v>1237</v>
      </c>
      <c r="G1156" s="11" t="str">
        <f t="shared" si="81"/>
        <v>F00091-U0683-költségmegosztó 2</v>
      </c>
      <c r="H1156" s="11" t="str">
        <f>IFERROR(INDEX('Laky Döme 3 ELAKY003 ktgo ISTA'!$A$3:$Q$34,MATCH('költségosztó értékek'!$G1156,'Laky Döme 3 ELAKY003 ktgo ISTA'!$N$3:$N$34,0),5),"")</f>
        <v>311209505</v>
      </c>
      <c r="I1156" s="6"/>
      <c r="J1156" s="6"/>
      <c r="K1156" s="6"/>
      <c r="L1156" s="6"/>
      <c r="M1156" s="6"/>
      <c r="N1156" s="6"/>
      <c r="O1156" s="6"/>
      <c r="P1156" s="6"/>
      <c r="Q1156" s="11">
        <f>IFERROR(INDEX('Laky Döme 3 ELAKY003 ktgo ISTA'!$A$3:$Q$34,MATCH('költségosztó értékek'!$G1156,'Laky Döme 3 ELAKY003 ktgo ISTA'!$N$3:$N$34,0),8),"")</f>
        <v>151</v>
      </c>
      <c r="R1156" s="6"/>
      <c r="S1156" s="6"/>
      <c r="T1156" s="6"/>
    </row>
    <row r="1157" spans="1:20" ht="15" x14ac:dyDescent="0.25">
      <c r="A1157" s="1" t="s">
        <v>254</v>
      </c>
      <c r="B1157" s="1" t="s">
        <v>255</v>
      </c>
      <c r="C1157" s="1" t="str">
        <f t="shared" si="80"/>
        <v>F00091-U0683</v>
      </c>
      <c r="D1157" s="1" t="s">
        <v>1077</v>
      </c>
      <c r="E1157" s="1" t="s">
        <v>1122</v>
      </c>
      <c r="F1157" s="21" t="s">
        <v>1238</v>
      </c>
      <c r="G1157" s="11" t="str">
        <f t="shared" si="81"/>
        <v>F00091-U0683-költségmegosztó 3</v>
      </c>
      <c r="H1157" s="11" t="str">
        <f>IFERROR(INDEX('Laky Döme 3 ELAKY003 ktgo ISTA'!$A$3:$Q$34,MATCH('költségosztó értékek'!$G1157,'Laky Döme 3 ELAKY003 ktgo ISTA'!$N$3:$N$34,0),5),"")</f>
        <v>311209499</v>
      </c>
      <c r="I1157" s="6"/>
      <c r="J1157" s="6"/>
      <c r="K1157" s="6"/>
      <c r="L1157" s="6"/>
      <c r="M1157" s="6"/>
      <c r="N1157" s="6"/>
      <c r="O1157" s="6"/>
      <c r="P1157" s="6"/>
      <c r="Q1157" s="11">
        <f>IFERROR(INDEX('Laky Döme 3 ELAKY003 ktgo ISTA'!$A$3:$Q$34,MATCH('költségosztó értékek'!$G1157,'Laky Döme 3 ELAKY003 ktgo ISTA'!$N$3:$N$34,0),8),"")</f>
        <v>70</v>
      </c>
      <c r="R1157" s="6"/>
      <c r="S1157" s="6"/>
      <c r="T1157" s="6"/>
    </row>
    <row r="1158" spans="1:20" ht="15" x14ac:dyDescent="0.25">
      <c r="A1158" s="1" t="s">
        <v>254</v>
      </c>
      <c r="B1158" s="1" t="s">
        <v>255</v>
      </c>
      <c r="C1158" s="1" t="str">
        <f t="shared" si="80"/>
        <v>F00091-U0683</v>
      </c>
      <c r="D1158" s="1" t="s">
        <v>1077</v>
      </c>
      <c r="E1158" s="1" t="s">
        <v>1122</v>
      </c>
      <c r="F1158" s="21" t="s">
        <v>1239</v>
      </c>
      <c r="G1158" s="11" t="str">
        <f t="shared" si="81"/>
        <v>F00091-U0683-költségmegosztó 4</v>
      </c>
      <c r="H1158" s="11" t="str">
        <f>IFERROR(INDEX('Laky Döme 3 ELAKY003 ktgo ISTA'!$A$3:$Q$34,MATCH('költségosztó értékek'!$G1158,'Laky Döme 3 ELAKY003 ktgo ISTA'!$N$3:$N$34,0),5),"")</f>
        <v/>
      </c>
      <c r="I1158" s="6"/>
      <c r="J1158" s="6"/>
      <c r="K1158" s="6"/>
      <c r="L1158" s="6"/>
      <c r="M1158" s="6"/>
      <c r="N1158" s="6"/>
      <c r="O1158" s="6"/>
      <c r="P1158" s="6"/>
      <c r="Q1158" s="11" t="str">
        <f>IFERROR(INDEX('Laky Döme 3 ELAKY003 ktgo ISTA'!$A$3:$Q$34,MATCH('költségosztó értékek'!$G1158,'Laky Döme 3 ELAKY003 ktgo ISTA'!$N$3:$N$34,0),8),"")</f>
        <v/>
      </c>
      <c r="R1158" s="6"/>
      <c r="S1158" s="6"/>
      <c r="T1158" s="6"/>
    </row>
    <row r="1159" spans="1:20" ht="15" x14ac:dyDescent="0.25">
      <c r="A1159" s="1" t="s">
        <v>254</v>
      </c>
      <c r="B1159" s="1" t="s">
        <v>255</v>
      </c>
      <c r="C1159" s="1" t="str">
        <f t="shared" si="80"/>
        <v>F00091-U0683</v>
      </c>
      <c r="D1159" s="1" t="s">
        <v>1077</v>
      </c>
      <c r="E1159" s="1" t="s">
        <v>1122</v>
      </c>
      <c r="F1159" s="21" t="s">
        <v>1240</v>
      </c>
      <c r="G1159" s="11" t="str">
        <f t="shared" si="81"/>
        <v>F00091-U0683-költségmegosztó 5</v>
      </c>
      <c r="H1159" s="11" t="str">
        <f>IFERROR(INDEX('Laky Döme 3 ELAKY003 ktgo ISTA'!$A$3:$Q$34,MATCH('költségosztó értékek'!$G1159,'Laky Döme 3 ELAKY003 ktgo ISTA'!$N$3:$N$34,0),5),"")</f>
        <v/>
      </c>
      <c r="I1159" s="6"/>
      <c r="J1159" s="6"/>
      <c r="K1159" s="6"/>
      <c r="L1159" s="6"/>
      <c r="M1159" s="6"/>
      <c r="N1159" s="6"/>
      <c r="O1159" s="6"/>
      <c r="P1159" s="6"/>
      <c r="Q1159" s="11" t="str">
        <f>IFERROR(INDEX('Laky Döme 3 ELAKY003 ktgo ISTA'!$A$3:$Q$34,MATCH('költségosztó értékek'!$G1159,'Laky Döme 3 ELAKY003 ktgo ISTA'!$N$3:$N$34,0),8),"")</f>
        <v/>
      </c>
      <c r="R1159" s="6"/>
      <c r="S1159" s="6"/>
      <c r="T1159" s="6"/>
    </row>
    <row r="1160" spans="1:20" ht="15" x14ac:dyDescent="0.25">
      <c r="A1160" s="1" t="s">
        <v>417</v>
      </c>
      <c r="B1160" s="1" t="s">
        <v>418</v>
      </c>
      <c r="C1160" s="1" t="str">
        <f t="shared" si="80"/>
        <v>F0207-U0207</v>
      </c>
      <c r="D1160" s="1" t="s">
        <v>1085</v>
      </c>
      <c r="E1160" s="1" t="s">
        <v>1124</v>
      </c>
      <c r="F1160" s="11" t="s">
        <v>1711</v>
      </c>
      <c r="G1160" s="11" t="str">
        <f t="shared" si="81"/>
        <v>F0207-U0207-hőmennyiségmérő 1</v>
      </c>
      <c r="H1160" s="11"/>
      <c r="I1160" s="6">
        <v>2680.7</v>
      </c>
      <c r="J1160" s="6">
        <v>2689.6</v>
      </c>
      <c r="K1160" s="6">
        <v>2696.8</v>
      </c>
      <c r="L1160" s="6">
        <v>2699.9</v>
      </c>
      <c r="M1160" s="6">
        <v>2699.9</v>
      </c>
      <c r="N1160" s="6">
        <v>2699.9</v>
      </c>
      <c r="O1160" s="6"/>
      <c r="P1160" s="6">
        <v>2699.9</v>
      </c>
      <c r="Q1160" s="6">
        <v>2701.8</v>
      </c>
      <c r="R1160" s="6"/>
      <c r="S1160" s="6"/>
      <c r="T1160" s="6"/>
    </row>
    <row r="1161" spans="1:20" ht="15" x14ac:dyDescent="0.25">
      <c r="A1161" s="1" t="s">
        <v>413</v>
      </c>
      <c r="B1161" s="1" t="s">
        <v>414</v>
      </c>
      <c r="C1161" s="1" t="str">
        <f t="shared" si="80"/>
        <v>F0204-U0204</v>
      </c>
      <c r="D1161" s="1" t="s">
        <v>1085</v>
      </c>
      <c r="E1161" s="1" t="s">
        <v>1124</v>
      </c>
      <c r="F1161" s="11" t="s">
        <v>1711</v>
      </c>
      <c r="G1161" s="11" t="str">
        <f t="shared" si="81"/>
        <v>F0204-U0204-hőmennyiségmérő 1</v>
      </c>
      <c r="H1161" s="11"/>
      <c r="I1161" s="6">
        <v>377.78</v>
      </c>
      <c r="J1161" s="6">
        <v>379.07</v>
      </c>
      <c r="K1161" s="6">
        <v>380.1</v>
      </c>
      <c r="L1161" s="6">
        <v>380.22</v>
      </c>
      <c r="M1161" s="6">
        <v>380.22</v>
      </c>
      <c r="N1161" s="6">
        <v>380.22</v>
      </c>
      <c r="O1161" s="6"/>
      <c r="P1161" s="6">
        <v>380.22</v>
      </c>
      <c r="Q1161" s="6">
        <v>380.3</v>
      </c>
      <c r="R1161" s="6"/>
      <c r="S1161" s="6"/>
      <c r="T1161" s="6"/>
    </row>
    <row r="1162" spans="1:20" ht="15" x14ac:dyDescent="0.25">
      <c r="A1162" s="1" t="s">
        <v>415</v>
      </c>
      <c r="B1162" s="1" t="s">
        <v>416</v>
      </c>
      <c r="C1162" s="1" t="str">
        <f t="shared" si="80"/>
        <v>F0205-U0205</v>
      </c>
      <c r="D1162" s="1" t="s">
        <v>1085</v>
      </c>
      <c r="E1162" s="1" t="s">
        <v>1124</v>
      </c>
      <c r="F1162" s="11" t="s">
        <v>1711</v>
      </c>
      <c r="G1162" s="11" t="str">
        <f t="shared" si="81"/>
        <v>F0205-U0205-hőmennyiségmérő 1</v>
      </c>
      <c r="H1162" s="11"/>
      <c r="I1162" s="6">
        <v>480.6</v>
      </c>
      <c r="J1162" s="6">
        <v>484.4</v>
      </c>
      <c r="K1162" s="6">
        <v>487.3</v>
      </c>
      <c r="L1162" s="6">
        <v>488.3</v>
      </c>
      <c r="M1162" s="6">
        <v>488.3</v>
      </c>
      <c r="N1162" s="6">
        <v>488.3</v>
      </c>
      <c r="O1162" s="6"/>
      <c r="P1162" s="6">
        <v>488.3</v>
      </c>
      <c r="Q1162" s="6">
        <v>488.3</v>
      </c>
      <c r="R1162" s="6"/>
      <c r="S1162" s="6"/>
      <c r="T1162" s="6"/>
    </row>
    <row r="1163" spans="1:20" ht="15" x14ac:dyDescent="0.25">
      <c r="A1163" s="1" t="s">
        <v>421</v>
      </c>
      <c r="B1163" s="1" t="s">
        <v>422</v>
      </c>
      <c r="C1163" s="1" t="str">
        <f t="shared" si="80"/>
        <v>F0206-U0206</v>
      </c>
      <c r="D1163" s="1" t="s">
        <v>1085</v>
      </c>
      <c r="E1163" s="1" t="s">
        <v>1124</v>
      </c>
      <c r="F1163" s="11" t="s">
        <v>1711</v>
      </c>
      <c r="G1163" s="11" t="str">
        <f t="shared" si="81"/>
        <v>F0206-U0206-hőmennyiségmérő 1</v>
      </c>
      <c r="H1163" s="11"/>
      <c r="I1163" s="6">
        <v>917.93</v>
      </c>
      <c r="J1163" s="6">
        <v>921.27</v>
      </c>
      <c r="K1163" s="6">
        <v>925.31</v>
      </c>
      <c r="L1163" s="6">
        <v>927.07</v>
      </c>
      <c r="M1163" s="6">
        <v>927.07</v>
      </c>
      <c r="N1163" s="6">
        <v>927.07</v>
      </c>
      <c r="O1163" s="6"/>
      <c r="P1163" s="6">
        <v>927.07</v>
      </c>
      <c r="Q1163" s="6">
        <v>930</v>
      </c>
      <c r="R1163" s="6"/>
      <c r="S1163" s="6"/>
      <c r="T1163" s="6"/>
    </row>
    <row r="1164" spans="1:20" ht="15" x14ac:dyDescent="0.25">
      <c r="A1164" s="1" t="s">
        <v>423</v>
      </c>
      <c r="B1164" s="1" t="s">
        <v>424</v>
      </c>
      <c r="C1164" s="1" t="str">
        <f t="shared" si="80"/>
        <v>F0211-U0977</v>
      </c>
      <c r="D1164" s="1" t="s">
        <v>1085</v>
      </c>
      <c r="E1164" s="1" t="s">
        <v>1124</v>
      </c>
      <c r="F1164" s="11" t="s">
        <v>1711</v>
      </c>
      <c r="G1164" s="11" t="str">
        <f t="shared" si="81"/>
        <v>F0211-U0977-hőmennyiségmérő 1</v>
      </c>
      <c r="H1164" s="11"/>
      <c r="I1164" s="6">
        <v>316.2</v>
      </c>
      <c r="J1164" s="6">
        <v>318.13</v>
      </c>
      <c r="K1164" s="6">
        <v>319.38</v>
      </c>
      <c r="L1164" s="6">
        <v>319.7</v>
      </c>
      <c r="M1164" s="6">
        <v>319.7</v>
      </c>
      <c r="N1164" s="6">
        <v>319.7</v>
      </c>
      <c r="O1164" s="6"/>
      <c r="P1164" s="6">
        <v>319.7</v>
      </c>
      <c r="Q1164" s="6">
        <v>319.7</v>
      </c>
      <c r="R1164" s="6"/>
      <c r="S1164" s="6"/>
      <c r="T1164" s="6"/>
    </row>
    <row r="1165" spans="1:20" ht="15" x14ac:dyDescent="0.25">
      <c r="A1165" s="1" t="s">
        <v>425</v>
      </c>
      <c r="B1165" s="1" t="s">
        <v>426</v>
      </c>
      <c r="C1165" s="1" t="str">
        <f t="shared" si="80"/>
        <v>F0210-U0210</v>
      </c>
      <c r="D1165" s="1" t="s">
        <v>1085</v>
      </c>
      <c r="E1165" s="1" t="s">
        <v>1124</v>
      </c>
      <c r="F1165" s="11" t="s">
        <v>1711</v>
      </c>
      <c r="G1165" s="11" t="str">
        <f t="shared" si="81"/>
        <v>F0210-U0210-hőmennyiségmérő 1</v>
      </c>
      <c r="H1165" s="11"/>
      <c r="I1165" s="6">
        <v>302.08999999999997</v>
      </c>
      <c r="J1165" s="6">
        <v>305.02999999999997</v>
      </c>
      <c r="K1165" s="6">
        <v>307.39999999999998</v>
      </c>
      <c r="L1165" s="6">
        <v>308.55</v>
      </c>
      <c r="M1165" s="6">
        <v>308.55</v>
      </c>
      <c r="N1165" s="6">
        <v>308.55</v>
      </c>
      <c r="O1165" s="6"/>
      <c r="P1165" s="6">
        <v>308.55</v>
      </c>
      <c r="Q1165" s="6">
        <v>309.69</v>
      </c>
      <c r="R1165" s="6"/>
      <c r="S1165" s="6"/>
      <c r="T1165" s="6"/>
    </row>
    <row r="1166" spans="1:20" ht="15" x14ac:dyDescent="0.25">
      <c r="A1166" s="1" t="s">
        <v>427</v>
      </c>
      <c r="B1166" s="1" t="s">
        <v>428</v>
      </c>
      <c r="C1166" s="1" t="str">
        <f t="shared" si="80"/>
        <v>F0212-U0212</v>
      </c>
      <c r="D1166" s="1" t="s">
        <v>1085</v>
      </c>
      <c r="E1166" s="1" t="s">
        <v>1124</v>
      </c>
      <c r="F1166" s="11" t="s">
        <v>1711</v>
      </c>
      <c r="G1166" s="11" t="str">
        <f t="shared" si="81"/>
        <v>F0212-U0212-hőmennyiségmérő 1</v>
      </c>
      <c r="H1166" s="11"/>
      <c r="I1166" s="6">
        <v>45.12</v>
      </c>
      <c r="J1166" s="6">
        <v>45.2</v>
      </c>
      <c r="K1166" s="6">
        <v>45.33</v>
      </c>
      <c r="L1166" s="6">
        <v>45.33</v>
      </c>
      <c r="M1166" s="6">
        <v>45.33</v>
      </c>
      <c r="N1166" s="6">
        <v>45.33</v>
      </c>
      <c r="O1166" s="6"/>
      <c r="P1166" s="6">
        <v>45.33</v>
      </c>
      <c r="Q1166" s="6">
        <v>46.33</v>
      </c>
      <c r="R1166" s="6"/>
      <c r="S1166" s="6"/>
      <c r="T1166" s="6"/>
    </row>
    <row r="1167" spans="1:20" ht="15" x14ac:dyDescent="0.25">
      <c r="A1167" s="1" t="s">
        <v>429</v>
      </c>
      <c r="B1167" s="1" t="s">
        <v>430</v>
      </c>
      <c r="C1167" s="1" t="str">
        <f t="shared" si="80"/>
        <v>F0213-U0213</v>
      </c>
      <c r="D1167" s="1" t="s">
        <v>1085</v>
      </c>
      <c r="E1167" s="1" t="s">
        <v>1124</v>
      </c>
      <c r="F1167" s="11" t="s">
        <v>1711</v>
      </c>
      <c r="G1167" s="11" t="str">
        <f t="shared" si="81"/>
        <v>F0213-U0213-hőmennyiségmérő 1</v>
      </c>
      <c r="H1167" s="11"/>
      <c r="I1167" s="6">
        <v>18328</v>
      </c>
      <c r="J1167" s="6">
        <v>18900</v>
      </c>
      <c r="K1167" s="6">
        <v>19460</v>
      </c>
      <c r="L1167" s="6">
        <v>19661</v>
      </c>
      <c r="M1167" s="6">
        <v>19661</v>
      </c>
      <c r="N1167" s="6">
        <v>19661</v>
      </c>
      <c r="O1167" s="6"/>
      <c r="P1167" s="6">
        <v>19661</v>
      </c>
      <c r="Q1167" s="6">
        <v>19692</v>
      </c>
      <c r="R1167" s="6"/>
      <c r="S1167" s="6"/>
      <c r="T1167" s="6"/>
    </row>
    <row r="1168" spans="1:20" ht="15" x14ac:dyDescent="0.25">
      <c r="A1168" s="1" t="s">
        <v>431</v>
      </c>
      <c r="B1168" s="1" t="s">
        <v>432</v>
      </c>
      <c r="C1168" s="1" t="str">
        <f t="shared" si="80"/>
        <v>F0214-U0214</v>
      </c>
      <c r="D1168" s="1" t="s">
        <v>1085</v>
      </c>
      <c r="E1168" s="1" t="s">
        <v>1124</v>
      </c>
      <c r="F1168" s="11" t="s">
        <v>1711</v>
      </c>
      <c r="G1168" s="11" t="str">
        <f t="shared" si="81"/>
        <v>F0214-U0214-hőmennyiségmérő 1</v>
      </c>
      <c r="H1168" s="11"/>
      <c r="I1168" s="6">
        <v>16024</v>
      </c>
      <c r="J1168" s="6">
        <v>16024</v>
      </c>
      <c r="K1168" s="6">
        <v>16024</v>
      </c>
      <c r="L1168" s="6">
        <v>16024</v>
      </c>
      <c r="M1168" s="6">
        <v>16024</v>
      </c>
      <c r="N1168" s="6">
        <v>16024</v>
      </c>
      <c r="O1168" s="6"/>
      <c r="P1168" s="6">
        <v>16024</v>
      </c>
      <c r="Q1168" s="6">
        <v>16693</v>
      </c>
      <c r="R1168" s="6"/>
      <c r="S1168" s="6"/>
      <c r="T1168" s="6"/>
    </row>
    <row r="1169" spans="1:20" ht="15" x14ac:dyDescent="0.25">
      <c r="A1169" s="1" t="s">
        <v>433</v>
      </c>
      <c r="B1169" s="1" t="s">
        <v>434</v>
      </c>
      <c r="C1169" s="1" t="str">
        <f t="shared" si="80"/>
        <v>F0215-U0892</v>
      </c>
      <c r="D1169" s="1" t="s">
        <v>1085</v>
      </c>
      <c r="E1169" s="1" t="s">
        <v>1124</v>
      </c>
      <c r="F1169" s="11" t="s">
        <v>1711</v>
      </c>
      <c r="G1169" s="11" t="str">
        <f t="shared" si="81"/>
        <v>F0215-U0892-hőmennyiségmérő 1</v>
      </c>
      <c r="H1169" s="11"/>
      <c r="I1169" s="6">
        <v>53322</v>
      </c>
      <c r="J1169" s="6">
        <v>53897</v>
      </c>
      <c r="K1169" s="6">
        <v>54674</v>
      </c>
      <c r="L1169" s="6">
        <v>54699</v>
      </c>
      <c r="M1169" s="6">
        <v>54699</v>
      </c>
      <c r="N1169" s="6">
        <v>54699</v>
      </c>
      <c r="O1169" s="6"/>
      <c r="P1169" s="6">
        <v>54699</v>
      </c>
      <c r="Q1169" s="6">
        <v>54720</v>
      </c>
      <c r="R1169" s="6"/>
      <c r="S1169" s="6"/>
      <c r="T1169" s="6"/>
    </row>
    <row r="1170" spans="1:20" ht="15" x14ac:dyDescent="0.25">
      <c r="A1170" s="1" t="s">
        <v>435</v>
      </c>
      <c r="B1170" s="1" t="s">
        <v>436</v>
      </c>
      <c r="C1170" s="1" t="str">
        <f t="shared" si="80"/>
        <v>F0216-U0743</v>
      </c>
      <c r="D1170" s="1" t="s">
        <v>1085</v>
      </c>
      <c r="E1170" s="1" t="s">
        <v>1124</v>
      </c>
      <c r="F1170" s="11" t="s">
        <v>1711</v>
      </c>
      <c r="G1170" s="11" t="str">
        <f t="shared" si="81"/>
        <v>F0216-U0743-hőmennyiségmérő 1</v>
      </c>
      <c r="H1170" s="11"/>
      <c r="I1170" s="6">
        <v>59481</v>
      </c>
      <c r="J1170" s="6">
        <v>59601</v>
      </c>
      <c r="K1170" s="6">
        <v>59674</v>
      </c>
      <c r="L1170" s="6">
        <v>59690</v>
      </c>
      <c r="M1170" s="6">
        <v>59690</v>
      </c>
      <c r="N1170" s="6">
        <v>59690</v>
      </c>
      <c r="O1170" s="6"/>
      <c r="P1170" s="6">
        <v>59690</v>
      </c>
      <c r="Q1170" s="6">
        <v>59690</v>
      </c>
      <c r="R1170" s="6"/>
      <c r="S1170" s="6"/>
      <c r="T1170" s="6"/>
    </row>
    <row r="1171" spans="1:20" ht="15" x14ac:dyDescent="0.25">
      <c r="A1171" s="1" t="s">
        <v>437</v>
      </c>
      <c r="B1171" s="1" t="s">
        <v>438</v>
      </c>
      <c r="C1171" s="1" t="str">
        <f t="shared" si="80"/>
        <v>F0217-U0794</v>
      </c>
      <c r="D1171" s="1" t="s">
        <v>1085</v>
      </c>
      <c r="E1171" s="1" t="s">
        <v>1124</v>
      </c>
      <c r="F1171" s="11" t="s">
        <v>1711</v>
      </c>
      <c r="G1171" s="11" t="str">
        <f t="shared" si="81"/>
        <v>F0217-U0794-hőmennyiségmérő 1</v>
      </c>
      <c r="H1171" s="11"/>
      <c r="I1171" s="6">
        <v>48164</v>
      </c>
      <c r="J1171" s="6">
        <v>48940</v>
      </c>
      <c r="K1171" s="6">
        <v>49765</v>
      </c>
      <c r="L1171" s="6">
        <v>49987</v>
      </c>
      <c r="M1171" s="6">
        <v>49987</v>
      </c>
      <c r="N1171" s="6">
        <v>49987</v>
      </c>
      <c r="O1171" s="6"/>
      <c r="P1171" s="6">
        <v>49987</v>
      </c>
      <c r="Q1171" s="6">
        <v>49987</v>
      </c>
      <c r="R1171" s="6"/>
      <c r="S1171" s="6"/>
      <c r="T1171" s="6"/>
    </row>
    <row r="1172" spans="1:20" ht="15" x14ac:dyDescent="0.25">
      <c r="A1172" s="1" t="s">
        <v>439</v>
      </c>
      <c r="B1172" s="1" t="s">
        <v>440</v>
      </c>
      <c r="C1172" s="1" t="str">
        <f t="shared" si="80"/>
        <v>F0218-U1020</v>
      </c>
      <c r="D1172" s="1" t="s">
        <v>1085</v>
      </c>
      <c r="E1172" s="1" t="s">
        <v>1124</v>
      </c>
      <c r="F1172" s="11" t="s">
        <v>1711</v>
      </c>
      <c r="G1172" s="11" t="str">
        <f t="shared" si="81"/>
        <v>F0218-U1020-hőmennyiségmérő 1</v>
      </c>
      <c r="H1172" s="11"/>
      <c r="I1172" s="6">
        <v>39900</v>
      </c>
      <c r="J1172" s="6">
        <v>40157</v>
      </c>
      <c r="K1172" s="6">
        <v>40392</v>
      </c>
      <c r="L1172" s="6">
        <v>40432</v>
      </c>
      <c r="M1172" s="6">
        <v>40432</v>
      </c>
      <c r="N1172" s="6">
        <v>40432</v>
      </c>
      <c r="O1172" s="6"/>
      <c r="P1172" s="6">
        <v>40432</v>
      </c>
      <c r="Q1172" s="6">
        <v>40432</v>
      </c>
      <c r="R1172" s="6"/>
      <c r="S1172" s="6"/>
      <c r="T1172" s="6"/>
    </row>
    <row r="1173" spans="1:20" ht="15" x14ac:dyDescent="0.25">
      <c r="A1173" s="1" t="s">
        <v>441</v>
      </c>
      <c r="B1173" s="1" t="s">
        <v>442</v>
      </c>
      <c r="C1173" s="1" t="str">
        <f t="shared" si="80"/>
        <v>F0219-U0219</v>
      </c>
      <c r="D1173" s="1" t="s">
        <v>1085</v>
      </c>
      <c r="E1173" s="1" t="s">
        <v>1124</v>
      </c>
      <c r="F1173" s="11" t="s">
        <v>1711</v>
      </c>
      <c r="G1173" s="11" t="str">
        <f t="shared" si="81"/>
        <v>F0219-U0219-hőmennyiségmérő 1</v>
      </c>
      <c r="H1173" s="11"/>
      <c r="I1173" s="6">
        <v>22770</v>
      </c>
      <c r="J1173" s="6">
        <v>23960</v>
      </c>
      <c r="K1173" s="6">
        <v>24268</v>
      </c>
      <c r="L1173" s="6">
        <v>24410</v>
      </c>
      <c r="M1173" s="6">
        <v>24410</v>
      </c>
      <c r="N1173" s="6">
        <v>24410</v>
      </c>
      <c r="O1173" s="6"/>
      <c r="P1173" s="6">
        <v>24410</v>
      </c>
      <c r="Q1173" s="6">
        <v>24430</v>
      </c>
      <c r="R1173" s="6"/>
      <c r="S1173" s="6"/>
      <c r="T1173" s="6"/>
    </row>
    <row r="1174" spans="1:20" ht="15" x14ac:dyDescent="0.25">
      <c r="A1174" s="1" t="s">
        <v>443</v>
      </c>
      <c r="B1174" s="1" t="s">
        <v>444</v>
      </c>
      <c r="C1174" s="1" t="str">
        <f t="shared" si="80"/>
        <v>F0220-U0809</v>
      </c>
      <c r="D1174" s="1" t="s">
        <v>1085</v>
      </c>
      <c r="E1174" s="1" t="s">
        <v>1124</v>
      </c>
      <c r="F1174" s="11" t="s">
        <v>1711</v>
      </c>
      <c r="G1174" s="11" t="str">
        <f t="shared" si="81"/>
        <v>F0220-U0809-hőmennyiségmérő 1</v>
      </c>
      <c r="H1174" s="11"/>
      <c r="I1174" s="6">
        <v>43650</v>
      </c>
      <c r="J1174" s="6">
        <v>44320</v>
      </c>
      <c r="K1174" s="6">
        <v>44678</v>
      </c>
      <c r="L1174" s="6">
        <v>44820</v>
      </c>
      <c r="M1174" s="6">
        <v>44820</v>
      </c>
      <c r="N1174" s="6">
        <v>44820</v>
      </c>
      <c r="O1174" s="6"/>
      <c r="P1174" s="6">
        <v>44820</v>
      </c>
      <c r="Q1174" s="6">
        <v>44829</v>
      </c>
      <c r="R1174" s="6"/>
      <c r="S1174" s="6"/>
      <c r="T1174" s="6"/>
    </row>
    <row r="1175" spans="1:20" ht="15" x14ac:dyDescent="0.25">
      <c r="A1175" s="1" t="s">
        <v>289</v>
      </c>
      <c r="B1175" s="1" t="s">
        <v>290</v>
      </c>
      <c r="C1175" s="1" t="str">
        <f t="shared" si="80"/>
        <v>F0138-U0821</v>
      </c>
      <c r="D1175" s="1" t="s">
        <v>1079</v>
      </c>
      <c r="E1175" s="1" t="s">
        <v>1123</v>
      </c>
      <c r="F1175" s="21" t="s">
        <v>1236</v>
      </c>
      <c r="G1175" s="11" t="str">
        <f t="shared" si="81"/>
        <v>F0138-U0821-költségmegosztó 1</v>
      </c>
      <c r="H1175" s="11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</row>
    <row r="1176" spans="1:20" ht="15" x14ac:dyDescent="0.25">
      <c r="A1176" s="1" t="s">
        <v>289</v>
      </c>
      <c r="B1176" s="1" t="s">
        <v>290</v>
      </c>
      <c r="C1176" s="1" t="str">
        <f t="shared" si="80"/>
        <v>F0138-U0821</v>
      </c>
      <c r="D1176" s="1" t="s">
        <v>1079</v>
      </c>
      <c r="E1176" s="1" t="s">
        <v>1123</v>
      </c>
      <c r="F1176" s="21" t="s">
        <v>1237</v>
      </c>
      <c r="G1176" s="11" t="str">
        <f t="shared" si="81"/>
        <v>F0138-U0821-költségmegosztó 2</v>
      </c>
      <c r="H1176" s="11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</row>
    <row r="1177" spans="1:20" ht="15" x14ac:dyDescent="0.25">
      <c r="A1177" s="1" t="s">
        <v>289</v>
      </c>
      <c r="B1177" s="1" t="s">
        <v>290</v>
      </c>
      <c r="C1177" s="1" t="str">
        <f t="shared" si="80"/>
        <v>F0138-U0821</v>
      </c>
      <c r="D1177" s="1" t="s">
        <v>1079</v>
      </c>
      <c r="E1177" s="1" t="s">
        <v>1123</v>
      </c>
      <c r="F1177" s="21" t="s">
        <v>1238</v>
      </c>
      <c r="G1177" s="11" t="str">
        <f t="shared" si="81"/>
        <v>F0138-U0821-költségmegosztó 3</v>
      </c>
      <c r="H1177" s="11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</row>
    <row r="1178" spans="1:20" ht="15" x14ac:dyDescent="0.25">
      <c r="A1178" s="1" t="s">
        <v>289</v>
      </c>
      <c r="B1178" s="1" t="s">
        <v>290</v>
      </c>
      <c r="C1178" s="1" t="str">
        <f t="shared" si="80"/>
        <v>F0138-U0821</v>
      </c>
      <c r="D1178" s="1" t="s">
        <v>1079</v>
      </c>
      <c r="E1178" s="1" t="s">
        <v>1123</v>
      </c>
      <c r="F1178" s="21" t="s">
        <v>1239</v>
      </c>
      <c r="G1178" s="11" t="str">
        <f t="shared" si="81"/>
        <v>F0138-U0821-költségmegosztó 4</v>
      </c>
      <c r="H1178" s="11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</row>
    <row r="1179" spans="1:20" ht="15" x14ac:dyDescent="0.25">
      <c r="A1179" s="1" t="s">
        <v>289</v>
      </c>
      <c r="B1179" s="1" t="s">
        <v>290</v>
      </c>
      <c r="C1179" s="1" t="str">
        <f t="shared" si="80"/>
        <v>F0138-U0821</v>
      </c>
      <c r="D1179" s="1" t="s">
        <v>1079</v>
      </c>
      <c r="E1179" s="1" t="s">
        <v>1123</v>
      </c>
      <c r="F1179" s="21" t="s">
        <v>1240</v>
      </c>
      <c r="G1179" s="11" t="str">
        <f t="shared" si="81"/>
        <v>F0138-U0821-költségmegosztó 5</v>
      </c>
      <c r="H1179" s="11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</row>
    <row r="1180" spans="1:20" ht="15" x14ac:dyDescent="0.25">
      <c r="A1180" s="1" t="s">
        <v>291</v>
      </c>
      <c r="B1180" s="1" t="s">
        <v>292</v>
      </c>
      <c r="C1180" s="1" t="str">
        <f t="shared" si="80"/>
        <v>F0139-U0139</v>
      </c>
      <c r="D1180" s="1" t="s">
        <v>1079</v>
      </c>
      <c r="E1180" s="1" t="s">
        <v>1123</v>
      </c>
      <c r="F1180" s="21" t="s">
        <v>1236</v>
      </c>
      <c r="G1180" s="11" t="str">
        <f t="shared" si="81"/>
        <v>F0139-U0139-költségmegosztó 1</v>
      </c>
      <c r="H1180" s="11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</row>
    <row r="1181" spans="1:20" ht="15" x14ac:dyDescent="0.25">
      <c r="A1181" s="1" t="s">
        <v>291</v>
      </c>
      <c r="B1181" s="1" t="s">
        <v>292</v>
      </c>
      <c r="C1181" s="1" t="str">
        <f t="shared" si="80"/>
        <v>F0139-U0139</v>
      </c>
      <c r="D1181" s="1" t="s">
        <v>1079</v>
      </c>
      <c r="E1181" s="1" t="s">
        <v>1123</v>
      </c>
      <c r="F1181" s="21" t="s">
        <v>1237</v>
      </c>
      <c r="G1181" s="11" t="str">
        <f t="shared" si="81"/>
        <v>F0139-U0139-költségmegosztó 2</v>
      </c>
      <c r="H1181" s="11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</row>
    <row r="1182" spans="1:20" ht="15" x14ac:dyDescent="0.25">
      <c r="A1182" s="1" t="s">
        <v>291</v>
      </c>
      <c r="B1182" s="1" t="s">
        <v>292</v>
      </c>
      <c r="C1182" s="1" t="str">
        <f t="shared" si="80"/>
        <v>F0139-U0139</v>
      </c>
      <c r="D1182" s="1" t="s">
        <v>1079</v>
      </c>
      <c r="E1182" s="1" t="s">
        <v>1123</v>
      </c>
      <c r="F1182" s="21" t="s">
        <v>1238</v>
      </c>
      <c r="G1182" s="11" t="str">
        <f t="shared" si="81"/>
        <v>F0139-U0139-költségmegosztó 3</v>
      </c>
      <c r="H1182" s="11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</row>
    <row r="1183" spans="1:20" ht="15" x14ac:dyDescent="0.25">
      <c r="A1183" s="1" t="s">
        <v>291</v>
      </c>
      <c r="B1183" s="1" t="s">
        <v>292</v>
      </c>
      <c r="C1183" s="1" t="str">
        <f t="shared" si="80"/>
        <v>F0139-U0139</v>
      </c>
      <c r="D1183" s="1" t="s">
        <v>1079</v>
      </c>
      <c r="E1183" s="1" t="s">
        <v>1123</v>
      </c>
      <c r="F1183" s="21" t="s">
        <v>1239</v>
      </c>
      <c r="G1183" s="11" t="str">
        <f t="shared" si="81"/>
        <v>F0139-U0139-költségmegosztó 4</v>
      </c>
      <c r="H1183" s="11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</row>
    <row r="1184" spans="1:20" ht="15" x14ac:dyDescent="0.25">
      <c r="A1184" s="1" t="s">
        <v>291</v>
      </c>
      <c r="B1184" s="1" t="s">
        <v>292</v>
      </c>
      <c r="C1184" s="1" t="str">
        <f t="shared" si="80"/>
        <v>F0139-U0139</v>
      </c>
      <c r="D1184" s="1" t="s">
        <v>1079</v>
      </c>
      <c r="E1184" s="1" t="s">
        <v>1123</v>
      </c>
      <c r="F1184" s="21" t="s">
        <v>1240</v>
      </c>
      <c r="G1184" s="11" t="str">
        <f t="shared" si="81"/>
        <v>F0139-U0139-költségmegosztó 5</v>
      </c>
      <c r="H1184" s="11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</row>
    <row r="1185" spans="1:20" ht="15" x14ac:dyDescent="0.25">
      <c r="A1185" s="1" t="s">
        <v>293</v>
      </c>
      <c r="B1185" s="1" t="s">
        <v>294</v>
      </c>
      <c r="C1185" s="1" t="str">
        <f t="shared" si="80"/>
        <v>F0140-U0140</v>
      </c>
      <c r="D1185" s="1" t="s">
        <v>1079</v>
      </c>
      <c r="E1185" s="1" t="s">
        <v>1123</v>
      </c>
      <c r="F1185" s="21" t="s">
        <v>1236</v>
      </c>
      <c r="G1185" s="11" t="str">
        <f t="shared" si="81"/>
        <v>F0140-U0140-költségmegosztó 1</v>
      </c>
      <c r="H1185" s="11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</row>
    <row r="1186" spans="1:20" ht="15" x14ac:dyDescent="0.25">
      <c r="A1186" s="1" t="s">
        <v>293</v>
      </c>
      <c r="B1186" s="1" t="s">
        <v>294</v>
      </c>
      <c r="C1186" s="1" t="str">
        <f t="shared" si="80"/>
        <v>F0140-U0140</v>
      </c>
      <c r="D1186" s="1" t="s">
        <v>1079</v>
      </c>
      <c r="E1186" s="1" t="s">
        <v>1123</v>
      </c>
      <c r="F1186" s="21" t="s">
        <v>1237</v>
      </c>
      <c r="G1186" s="11" t="str">
        <f t="shared" si="81"/>
        <v>F0140-U0140-költségmegosztó 2</v>
      </c>
      <c r="H1186" s="11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</row>
    <row r="1187" spans="1:20" ht="15" x14ac:dyDescent="0.25">
      <c r="A1187" s="1" t="s">
        <v>293</v>
      </c>
      <c r="B1187" s="1" t="s">
        <v>294</v>
      </c>
      <c r="C1187" s="1" t="str">
        <f t="shared" si="80"/>
        <v>F0140-U0140</v>
      </c>
      <c r="D1187" s="1" t="s">
        <v>1079</v>
      </c>
      <c r="E1187" s="1" t="s">
        <v>1123</v>
      </c>
      <c r="F1187" s="21" t="s">
        <v>1238</v>
      </c>
      <c r="G1187" s="11" t="str">
        <f t="shared" si="81"/>
        <v>F0140-U0140-költségmegosztó 3</v>
      </c>
      <c r="H1187" s="11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</row>
    <row r="1188" spans="1:20" ht="15" x14ac:dyDescent="0.25">
      <c r="A1188" s="1" t="s">
        <v>293</v>
      </c>
      <c r="B1188" s="1" t="s">
        <v>294</v>
      </c>
      <c r="C1188" s="1" t="str">
        <f t="shared" si="80"/>
        <v>F0140-U0140</v>
      </c>
      <c r="D1188" s="1" t="s">
        <v>1079</v>
      </c>
      <c r="E1188" s="1" t="s">
        <v>1123</v>
      </c>
      <c r="F1188" s="21" t="s">
        <v>1239</v>
      </c>
      <c r="G1188" s="11" t="str">
        <f t="shared" si="81"/>
        <v>F0140-U0140-költségmegosztó 4</v>
      </c>
      <c r="H1188" s="11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</row>
    <row r="1189" spans="1:20" ht="15" x14ac:dyDescent="0.25">
      <c r="A1189" s="1" t="s">
        <v>293</v>
      </c>
      <c r="B1189" s="1" t="s">
        <v>294</v>
      </c>
      <c r="C1189" s="1" t="str">
        <f t="shared" si="80"/>
        <v>F0140-U0140</v>
      </c>
      <c r="D1189" s="1" t="s">
        <v>1079</v>
      </c>
      <c r="E1189" s="1" t="s">
        <v>1123</v>
      </c>
      <c r="F1189" s="21" t="s">
        <v>1240</v>
      </c>
      <c r="G1189" s="11" t="str">
        <f t="shared" si="81"/>
        <v>F0140-U0140-költségmegosztó 5</v>
      </c>
      <c r="H1189" s="11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</row>
    <row r="1190" spans="1:20" ht="15" x14ac:dyDescent="0.25">
      <c r="A1190" s="1" t="s">
        <v>295</v>
      </c>
      <c r="B1190" s="1" t="s">
        <v>296</v>
      </c>
      <c r="C1190" s="1" t="str">
        <f t="shared" si="80"/>
        <v>F0141-U0141</v>
      </c>
      <c r="D1190" s="1" t="s">
        <v>1079</v>
      </c>
      <c r="E1190" s="1" t="s">
        <v>1123</v>
      </c>
      <c r="F1190" s="21" t="s">
        <v>1236</v>
      </c>
      <c r="G1190" s="11" t="str">
        <f t="shared" si="81"/>
        <v>F0141-U0141-költségmegosztó 1</v>
      </c>
      <c r="H1190" s="11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</row>
    <row r="1191" spans="1:20" ht="15" x14ac:dyDescent="0.25">
      <c r="A1191" s="1" t="s">
        <v>295</v>
      </c>
      <c r="B1191" s="1" t="s">
        <v>296</v>
      </c>
      <c r="C1191" s="1" t="str">
        <f t="shared" si="80"/>
        <v>F0141-U0141</v>
      </c>
      <c r="D1191" s="1" t="s">
        <v>1079</v>
      </c>
      <c r="E1191" s="1" t="s">
        <v>1123</v>
      </c>
      <c r="F1191" s="21" t="s">
        <v>1237</v>
      </c>
      <c r="G1191" s="11" t="str">
        <f t="shared" si="81"/>
        <v>F0141-U0141-költségmegosztó 2</v>
      </c>
      <c r="H1191" s="11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</row>
    <row r="1192" spans="1:20" ht="15" x14ac:dyDescent="0.25">
      <c r="A1192" s="1" t="s">
        <v>295</v>
      </c>
      <c r="B1192" s="1" t="s">
        <v>296</v>
      </c>
      <c r="C1192" s="1" t="str">
        <f t="shared" si="80"/>
        <v>F0141-U0141</v>
      </c>
      <c r="D1192" s="1" t="s">
        <v>1079</v>
      </c>
      <c r="E1192" s="1" t="s">
        <v>1123</v>
      </c>
      <c r="F1192" s="21" t="s">
        <v>1238</v>
      </c>
      <c r="G1192" s="11" t="str">
        <f t="shared" si="81"/>
        <v>F0141-U0141-költségmegosztó 3</v>
      </c>
      <c r="H1192" s="11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</row>
    <row r="1193" spans="1:20" ht="15" x14ac:dyDescent="0.25">
      <c r="A1193" s="1" t="s">
        <v>295</v>
      </c>
      <c r="B1193" s="1" t="s">
        <v>296</v>
      </c>
      <c r="C1193" s="1" t="str">
        <f t="shared" si="80"/>
        <v>F0141-U0141</v>
      </c>
      <c r="D1193" s="1" t="s">
        <v>1079</v>
      </c>
      <c r="E1193" s="1" t="s">
        <v>1123</v>
      </c>
      <c r="F1193" s="21" t="s">
        <v>1239</v>
      </c>
      <c r="G1193" s="11" t="str">
        <f t="shared" si="81"/>
        <v>F0141-U0141-költségmegosztó 4</v>
      </c>
      <c r="H1193" s="11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</row>
    <row r="1194" spans="1:20" ht="15" x14ac:dyDescent="0.25">
      <c r="A1194" s="1" t="s">
        <v>295</v>
      </c>
      <c r="B1194" s="1" t="s">
        <v>296</v>
      </c>
      <c r="C1194" s="1" t="str">
        <f t="shared" si="80"/>
        <v>F0141-U0141</v>
      </c>
      <c r="D1194" s="1" t="s">
        <v>1079</v>
      </c>
      <c r="E1194" s="1" t="s">
        <v>1123</v>
      </c>
      <c r="F1194" s="21" t="s">
        <v>1240</v>
      </c>
      <c r="G1194" s="11" t="str">
        <f t="shared" si="81"/>
        <v>F0141-U0141-költségmegosztó 5</v>
      </c>
      <c r="H1194" s="11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</row>
    <row r="1195" spans="1:20" ht="15" x14ac:dyDescent="0.25">
      <c r="A1195" s="1" t="s">
        <v>297</v>
      </c>
      <c r="B1195" s="1" t="s">
        <v>298</v>
      </c>
      <c r="C1195" s="1" t="str">
        <f t="shared" si="80"/>
        <v>F0142-U0142</v>
      </c>
      <c r="D1195" s="1" t="s">
        <v>1079</v>
      </c>
      <c r="E1195" s="1" t="s">
        <v>1123</v>
      </c>
      <c r="F1195" s="21" t="s">
        <v>1236</v>
      </c>
      <c r="G1195" s="11" t="str">
        <f t="shared" si="81"/>
        <v>F0142-U0142-költségmegosztó 1</v>
      </c>
      <c r="H1195" s="11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</row>
    <row r="1196" spans="1:20" ht="15" x14ac:dyDescent="0.25">
      <c r="A1196" s="1" t="s">
        <v>297</v>
      </c>
      <c r="B1196" s="1" t="s">
        <v>298</v>
      </c>
      <c r="C1196" s="1" t="str">
        <f t="shared" si="80"/>
        <v>F0142-U0142</v>
      </c>
      <c r="D1196" s="1" t="s">
        <v>1079</v>
      </c>
      <c r="E1196" s="1" t="s">
        <v>1123</v>
      </c>
      <c r="F1196" s="21" t="s">
        <v>1237</v>
      </c>
      <c r="G1196" s="11" t="str">
        <f t="shared" si="81"/>
        <v>F0142-U0142-költségmegosztó 2</v>
      </c>
      <c r="H1196" s="11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</row>
    <row r="1197" spans="1:20" ht="15" x14ac:dyDescent="0.25">
      <c r="A1197" s="1" t="s">
        <v>297</v>
      </c>
      <c r="B1197" s="1" t="s">
        <v>298</v>
      </c>
      <c r="C1197" s="1" t="str">
        <f t="shared" si="80"/>
        <v>F0142-U0142</v>
      </c>
      <c r="D1197" s="1" t="s">
        <v>1079</v>
      </c>
      <c r="E1197" s="1" t="s">
        <v>1123</v>
      </c>
      <c r="F1197" s="21" t="s">
        <v>1238</v>
      </c>
      <c r="G1197" s="11" t="str">
        <f t="shared" si="81"/>
        <v>F0142-U0142-költségmegosztó 3</v>
      </c>
      <c r="H1197" s="11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</row>
    <row r="1198" spans="1:20" ht="15" x14ac:dyDescent="0.25">
      <c r="A1198" s="1" t="s">
        <v>297</v>
      </c>
      <c r="B1198" s="1" t="s">
        <v>298</v>
      </c>
      <c r="C1198" s="1" t="str">
        <f t="shared" si="80"/>
        <v>F0142-U0142</v>
      </c>
      <c r="D1198" s="1" t="s">
        <v>1079</v>
      </c>
      <c r="E1198" s="1" t="s">
        <v>1123</v>
      </c>
      <c r="F1198" s="21" t="s">
        <v>1239</v>
      </c>
      <c r="G1198" s="11" t="str">
        <f t="shared" si="81"/>
        <v>F0142-U0142-költségmegosztó 4</v>
      </c>
      <c r="H1198" s="11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</row>
    <row r="1199" spans="1:20" ht="15" x14ac:dyDescent="0.25">
      <c r="A1199" s="1" t="s">
        <v>297</v>
      </c>
      <c r="B1199" s="1" t="s">
        <v>298</v>
      </c>
      <c r="C1199" s="1" t="str">
        <f t="shared" si="80"/>
        <v>F0142-U0142</v>
      </c>
      <c r="D1199" s="1" t="s">
        <v>1079</v>
      </c>
      <c r="E1199" s="1" t="s">
        <v>1123</v>
      </c>
      <c r="F1199" s="21" t="s">
        <v>1240</v>
      </c>
      <c r="G1199" s="11" t="str">
        <f t="shared" si="81"/>
        <v>F0142-U0142-költségmegosztó 5</v>
      </c>
      <c r="H1199" s="11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</row>
    <row r="1200" spans="1:20" ht="15" x14ac:dyDescent="0.25">
      <c r="A1200" s="1" t="s">
        <v>299</v>
      </c>
      <c r="B1200" s="1" t="s">
        <v>300</v>
      </c>
      <c r="C1200" s="1" t="str">
        <f t="shared" si="80"/>
        <v>F0143-U0143</v>
      </c>
      <c r="D1200" s="1" t="s">
        <v>1079</v>
      </c>
      <c r="E1200" s="1" t="s">
        <v>1123</v>
      </c>
      <c r="F1200" s="21" t="s">
        <v>1236</v>
      </c>
      <c r="G1200" s="11" t="str">
        <f t="shared" si="81"/>
        <v>F0143-U0143-költségmegosztó 1</v>
      </c>
      <c r="H1200" s="11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</row>
    <row r="1201" spans="1:20" ht="15" x14ac:dyDescent="0.25">
      <c r="A1201" s="1" t="s">
        <v>299</v>
      </c>
      <c r="B1201" s="1" t="s">
        <v>300</v>
      </c>
      <c r="C1201" s="1" t="str">
        <f t="shared" si="80"/>
        <v>F0143-U0143</v>
      </c>
      <c r="D1201" s="1" t="s">
        <v>1079</v>
      </c>
      <c r="E1201" s="1" t="s">
        <v>1123</v>
      </c>
      <c r="F1201" s="21" t="s">
        <v>1237</v>
      </c>
      <c r="G1201" s="11" t="str">
        <f t="shared" si="81"/>
        <v>F0143-U0143-költségmegosztó 2</v>
      </c>
      <c r="H1201" s="11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</row>
    <row r="1202" spans="1:20" ht="15" x14ac:dyDescent="0.25">
      <c r="A1202" s="1" t="s">
        <v>299</v>
      </c>
      <c r="B1202" s="1" t="s">
        <v>300</v>
      </c>
      <c r="C1202" s="1" t="str">
        <f t="shared" si="80"/>
        <v>F0143-U0143</v>
      </c>
      <c r="D1202" s="1" t="s">
        <v>1079</v>
      </c>
      <c r="E1202" s="1" t="s">
        <v>1123</v>
      </c>
      <c r="F1202" s="21" t="s">
        <v>1238</v>
      </c>
      <c r="G1202" s="11" t="str">
        <f t="shared" si="81"/>
        <v>F0143-U0143-költségmegosztó 3</v>
      </c>
      <c r="H1202" s="11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</row>
    <row r="1203" spans="1:20" ht="15" x14ac:dyDescent="0.25">
      <c r="A1203" s="1" t="s">
        <v>299</v>
      </c>
      <c r="B1203" s="1" t="s">
        <v>300</v>
      </c>
      <c r="C1203" s="1" t="str">
        <f t="shared" si="80"/>
        <v>F0143-U0143</v>
      </c>
      <c r="D1203" s="1" t="s">
        <v>1079</v>
      </c>
      <c r="E1203" s="1" t="s">
        <v>1123</v>
      </c>
      <c r="F1203" s="21" t="s">
        <v>1239</v>
      </c>
      <c r="G1203" s="11" t="str">
        <f t="shared" si="81"/>
        <v>F0143-U0143-költségmegosztó 4</v>
      </c>
      <c r="H1203" s="11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</row>
    <row r="1204" spans="1:20" ht="15" x14ac:dyDescent="0.25">
      <c r="A1204" s="1" t="s">
        <v>299</v>
      </c>
      <c r="B1204" s="1" t="s">
        <v>300</v>
      </c>
      <c r="C1204" s="1" t="str">
        <f t="shared" si="80"/>
        <v>F0143-U0143</v>
      </c>
      <c r="D1204" s="1" t="s">
        <v>1079</v>
      </c>
      <c r="E1204" s="1" t="s">
        <v>1123</v>
      </c>
      <c r="F1204" s="21" t="s">
        <v>1240</v>
      </c>
      <c r="G1204" s="11" t="str">
        <f t="shared" si="81"/>
        <v>F0143-U0143-költségmegosztó 5</v>
      </c>
      <c r="H1204" s="11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</row>
    <row r="1205" spans="1:20" ht="15" x14ac:dyDescent="0.25">
      <c r="A1205" s="1" t="s">
        <v>301</v>
      </c>
      <c r="B1205" s="1" t="s">
        <v>302</v>
      </c>
      <c r="C1205" s="1" t="str">
        <f t="shared" si="80"/>
        <v>F0144-U0144</v>
      </c>
      <c r="D1205" s="1" t="s">
        <v>1079</v>
      </c>
      <c r="E1205" s="1" t="s">
        <v>1123</v>
      </c>
      <c r="F1205" s="21" t="s">
        <v>1236</v>
      </c>
      <c r="G1205" s="11" t="str">
        <f t="shared" si="81"/>
        <v>F0144-U0144-költségmegosztó 1</v>
      </c>
      <c r="H1205" s="11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</row>
    <row r="1206" spans="1:20" ht="15" x14ac:dyDescent="0.25">
      <c r="A1206" s="1" t="s">
        <v>301</v>
      </c>
      <c r="B1206" s="1" t="s">
        <v>302</v>
      </c>
      <c r="C1206" s="1" t="str">
        <f t="shared" si="80"/>
        <v>F0144-U0144</v>
      </c>
      <c r="D1206" s="1" t="s">
        <v>1079</v>
      </c>
      <c r="E1206" s="1" t="s">
        <v>1123</v>
      </c>
      <c r="F1206" s="21" t="s">
        <v>1237</v>
      </c>
      <c r="G1206" s="11" t="str">
        <f t="shared" si="81"/>
        <v>F0144-U0144-költségmegosztó 2</v>
      </c>
      <c r="H1206" s="11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</row>
    <row r="1207" spans="1:20" ht="15" x14ac:dyDescent="0.25">
      <c r="A1207" s="1" t="s">
        <v>301</v>
      </c>
      <c r="B1207" s="1" t="s">
        <v>302</v>
      </c>
      <c r="C1207" s="1" t="str">
        <f t="shared" si="80"/>
        <v>F0144-U0144</v>
      </c>
      <c r="D1207" s="1" t="s">
        <v>1079</v>
      </c>
      <c r="E1207" s="1" t="s">
        <v>1123</v>
      </c>
      <c r="F1207" s="21" t="s">
        <v>1238</v>
      </c>
      <c r="G1207" s="11" t="str">
        <f t="shared" si="81"/>
        <v>F0144-U0144-költségmegosztó 3</v>
      </c>
      <c r="H1207" s="11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</row>
    <row r="1208" spans="1:20" ht="15" x14ac:dyDescent="0.25">
      <c r="A1208" s="1" t="s">
        <v>301</v>
      </c>
      <c r="B1208" s="1" t="s">
        <v>302</v>
      </c>
      <c r="C1208" s="1" t="str">
        <f t="shared" si="80"/>
        <v>F0144-U0144</v>
      </c>
      <c r="D1208" s="1" t="s">
        <v>1079</v>
      </c>
      <c r="E1208" s="1" t="s">
        <v>1123</v>
      </c>
      <c r="F1208" s="21" t="s">
        <v>1239</v>
      </c>
      <c r="G1208" s="11" t="str">
        <f t="shared" si="81"/>
        <v>F0144-U0144-költségmegosztó 4</v>
      </c>
      <c r="H1208" s="11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</row>
    <row r="1209" spans="1:20" ht="15" x14ac:dyDescent="0.25">
      <c r="A1209" s="1" t="s">
        <v>301</v>
      </c>
      <c r="B1209" s="1" t="s">
        <v>302</v>
      </c>
      <c r="C1209" s="1" t="str">
        <f t="shared" si="80"/>
        <v>F0144-U0144</v>
      </c>
      <c r="D1209" s="1" t="s">
        <v>1079</v>
      </c>
      <c r="E1209" s="1" t="s">
        <v>1123</v>
      </c>
      <c r="F1209" s="21" t="s">
        <v>1240</v>
      </c>
      <c r="G1209" s="11" t="str">
        <f t="shared" si="81"/>
        <v>F0144-U0144-költségmegosztó 5</v>
      </c>
      <c r="H1209" s="11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</row>
    <row r="1210" spans="1:20" ht="15" x14ac:dyDescent="0.25">
      <c r="A1210" s="1" t="s">
        <v>303</v>
      </c>
      <c r="B1210" s="1" t="s">
        <v>304</v>
      </c>
      <c r="C1210" s="1" t="str">
        <f t="shared" si="80"/>
        <v>F0145-U0145</v>
      </c>
      <c r="D1210" s="1" t="s">
        <v>1079</v>
      </c>
      <c r="E1210" s="1" t="s">
        <v>1123</v>
      </c>
      <c r="F1210" s="21" t="s">
        <v>1236</v>
      </c>
      <c r="G1210" s="11" t="str">
        <f t="shared" si="81"/>
        <v>F0145-U0145-költségmegosztó 1</v>
      </c>
      <c r="H1210" s="11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</row>
    <row r="1211" spans="1:20" ht="15" x14ac:dyDescent="0.25">
      <c r="A1211" s="1" t="s">
        <v>303</v>
      </c>
      <c r="B1211" s="1" t="s">
        <v>304</v>
      </c>
      <c r="C1211" s="1" t="str">
        <f t="shared" si="80"/>
        <v>F0145-U0145</v>
      </c>
      <c r="D1211" s="1" t="s">
        <v>1079</v>
      </c>
      <c r="E1211" s="1" t="s">
        <v>1123</v>
      </c>
      <c r="F1211" s="21" t="s">
        <v>1237</v>
      </c>
      <c r="G1211" s="11" t="str">
        <f t="shared" si="81"/>
        <v>F0145-U0145-költségmegosztó 2</v>
      </c>
      <c r="H1211" s="11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</row>
    <row r="1212" spans="1:20" ht="15" x14ac:dyDescent="0.25">
      <c r="A1212" s="1" t="s">
        <v>303</v>
      </c>
      <c r="B1212" s="1" t="s">
        <v>304</v>
      </c>
      <c r="C1212" s="1" t="str">
        <f t="shared" si="80"/>
        <v>F0145-U0145</v>
      </c>
      <c r="D1212" s="1" t="s">
        <v>1079</v>
      </c>
      <c r="E1212" s="1" t="s">
        <v>1123</v>
      </c>
      <c r="F1212" s="21" t="s">
        <v>1238</v>
      </c>
      <c r="G1212" s="11" t="str">
        <f t="shared" si="81"/>
        <v>F0145-U0145-költségmegosztó 3</v>
      </c>
      <c r="H1212" s="11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</row>
    <row r="1213" spans="1:20" ht="15" x14ac:dyDescent="0.25">
      <c r="A1213" s="1" t="s">
        <v>303</v>
      </c>
      <c r="B1213" s="1" t="s">
        <v>304</v>
      </c>
      <c r="C1213" s="1" t="str">
        <f t="shared" si="80"/>
        <v>F0145-U0145</v>
      </c>
      <c r="D1213" s="1" t="s">
        <v>1079</v>
      </c>
      <c r="E1213" s="1" t="s">
        <v>1123</v>
      </c>
      <c r="F1213" s="21" t="s">
        <v>1239</v>
      </c>
      <c r="G1213" s="11" t="str">
        <f t="shared" si="81"/>
        <v>F0145-U0145-költségmegosztó 4</v>
      </c>
      <c r="H1213" s="11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</row>
    <row r="1214" spans="1:20" ht="15" x14ac:dyDescent="0.25">
      <c r="A1214" s="1" t="s">
        <v>303</v>
      </c>
      <c r="B1214" s="1" t="s">
        <v>304</v>
      </c>
      <c r="C1214" s="1" t="str">
        <f t="shared" si="80"/>
        <v>F0145-U0145</v>
      </c>
      <c r="D1214" s="1" t="s">
        <v>1079</v>
      </c>
      <c r="E1214" s="1" t="s">
        <v>1123</v>
      </c>
      <c r="F1214" s="21" t="s">
        <v>1240</v>
      </c>
      <c r="G1214" s="11" t="str">
        <f t="shared" si="81"/>
        <v>F0145-U0145-költségmegosztó 5</v>
      </c>
      <c r="H1214" s="11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</row>
    <row r="1215" spans="1:20" ht="15" x14ac:dyDescent="0.25">
      <c r="A1215" s="1" t="s">
        <v>305</v>
      </c>
      <c r="B1215" s="1" t="s">
        <v>306</v>
      </c>
      <c r="C1215" s="1" t="str">
        <f t="shared" si="80"/>
        <v>F0146-U0146</v>
      </c>
      <c r="D1215" s="1" t="s">
        <v>1079</v>
      </c>
      <c r="E1215" s="1" t="s">
        <v>1123</v>
      </c>
      <c r="F1215" s="21" t="s">
        <v>1236</v>
      </c>
      <c r="G1215" s="11" t="str">
        <f t="shared" si="81"/>
        <v>F0146-U0146-költségmegosztó 1</v>
      </c>
      <c r="H1215" s="11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</row>
    <row r="1216" spans="1:20" ht="15" x14ac:dyDescent="0.25">
      <c r="A1216" s="1" t="s">
        <v>305</v>
      </c>
      <c r="B1216" s="1" t="s">
        <v>306</v>
      </c>
      <c r="C1216" s="1" t="str">
        <f t="shared" si="80"/>
        <v>F0146-U0146</v>
      </c>
      <c r="D1216" s="1" t="s">
        <v>1079</v>
      </c>
      <c r="E1216" s="1" t="s">
        <v>1123</v>
      </c>
      <c r="F1216" s="21" t="s">
        <v>1237</v>
      </c>
      <c r="G1216" s="11" t="str">
        <f t="shared" si="81"/>
        <v>F0146-U0146-költségmegosztó 2</v>
      </c>
      <c r="H1216" s="11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</row>
    <row r="1217" spans="1:20" ht="15" x14ac:dyDescent="0.25">
      <c r="A1217" s="1" t="s">
        <v>305</v>
      </c>
      <c r="B1217" s="1" t="s">
        <v>306</v>
      </c>
      <c r="C1217" s="1" t="str">
        <f t="shared" ref="C1217:C1280" si="82">CONCATENATE(A1217,"-",B1217)</f>
        <v>F0146-U0146</v>
      </c>
      <c r="D1217" s="1" t="s">
        <v>1079</v>
      </c>
      <c r="E1217" s="1" t="s">
        <v>1123</v>
      </c>
      <c r="F1217" s="21" t="s">
        <v>1238</v>
      </c>
      <c r="G1217" s="11" t="str">
        <f t="shared" ref="G1217:G1280" si="83">CONCATENATE(C1217,"-",F1217)</f>
        <v>F0146-U0146-költségmegosztó 3</v>
      </c>
      <c r="H1217" s="11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</row>
    <row r="1218" spans="1:20" ht="15" x14ac:dyDescent="0.25">
      <c r="A1218" s="1" t="s">
        <v>305</v>
      </c>
      <c r="B1218" s="1" t="s">
        <v>306</v>
      </c>
      <c r="C1218" s="1" t="str">
        <f t="shared" si="82"/>
        <v>F0146-U0146</v>
      </c>
      <c r="D1218" s="1" t="s">
        <v>1079</v>
      </c>
      <c r="E1218" s="1" t="s">
        <v>1123</v>
      </c>
      <c r="F1218" s="21" t="s">
        <v>1239</v>
      </c>
      <c r="G1218" s="11" t="str">
        <f t="shared" si="83"/>
        <v>F0146-U0146-költségmegosztó 4</v>
      </c>
      <c r="H1218" s="11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</row>
    <row r="1219" spans="1:20" ht="15" x14ac:dyDescent="0.25">
      <c r="A1219" s="1" t="s">
        <v>305</v>
      </c>
      <c r="B1219" s="1" t="s">
        <v>306</v>
      </c>
      <c r="C1219" s="1" t="str">
        <f t="shared" si="82"/>
        <v>F0146-U0146</v>
      </c>
      <c r="D1219" s="1" t="s">
        <v>1079</v>
      </c>
      <c r="E1219" s="1" t="s">
        <v>1123</v>
      </c>
      <c r="F1219" s="21" t="s">
        <v>1240</v>
      </c>
      <c r="G1219" s="11" t="str">
        <f t="shared" si="83"/>
        <v>F0146-U0146-költségmegosztó 5</v>
      </c>
      <c r="H1219" s="11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</row>
    <row r="1220" spans="1:20" ht="15" x14ac:dyDescent="0.25">
      <c r="A1220" s="1" t="s">
        <v>307</v>
      </c>
      <c r="B1220" s="1" t="s">
        <v>308</v>
      </c>
      <c r="C1220" s="1" t="str">
        <f t="shared" si="82"/>
        <v>F0147-U1018</v>
      </c>
      <c r="D1220" s="1" t="s">
        <v>1079</v>
      </c>
      <c r="E1220" s="1" t="s">
        <v>1123</v>
      </c>
      <c r="F1220" s="21" t="s">
        <v>1236</v>
      </c>
      <c r="G1220" s="11" t="str">
        <f t="shared" si="83"/>
        <v>F0147-U1018-költségmegosztó 1</v>
      </c>
      <c r="H1220" s="11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</row>
    <row r="1221" spans="1:20" ht="15" x14ac:dyDescent="0.25">
      <c r="A1221" s="1" t="s">
        <v>307</v>
      </c>
      <c r="B1221" s="1" t="s">
        <v>308</v>
      </c>
      <c r="C1221" s="1" t="str">
        <f t="shared" si="82"/>
        <v>F0147-U1018</v>
      </c>
      <c r="D1221" s="1" t="s">
        <v>1079</v>
      </c>
      <c r="E1221" s="1" t="s">
        <v>1123</v>
      </c>
      <c r="F1221" s="21" t="s">
        <v>1237</v>
      </c>
      <c r="G1221" s="11" t="str">
        <f t="shared" si="83"/>
        <v>F0147-U1018-költségmegosztó 2</v>
      </c>
      <c r="H1221" s="11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</row>
    <row r="1222" spans="1:20" ht="15" x14ac:dyDescent="0.25">
      <c r="A1222" s="1" t="s">
        <v>307</v>
      </c>
      <c r="B1222" s="1" t="s">
        <v>308</v>
      </c>
      <c r="C1222" s="1" t="str">
        <f t="shared" si="82"/>
        <v>F0147-U1018</v>
      </c>
      <c r="D1222" s="1" t="s">
        <v>1079</v>
      </c>
      <c r="E1222" s="1" t="s">
        <v>1123</v>
      </c>
      <c r="F1222" s="21" t="s">
        <v>1238</v>
      </c>
      <c r="G1222" s="11" t="str">
        <f t="shared" si="83"/>
        <v>F0147-U1018-költségmegosztó 3</v>
      </c>
      <c r="H1222" s="11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</row>
    <row r="1223" spans="1:20" ht="15" x14ac:dyDescent="0.25">
      <c r="A1223" s="1" t="s">
        <v>307</v>
      </c>
      <c r="B1223" s="1" t="s">
        <v>308</v>
      </c>
      <c r="C1223" s="1" t="str">
        <f t="shared" si="82"/>
        <v>F0147-U1018</v>
      </c>
      <c r="D1223" s="1" t="s">
        <v>1079</v>
      </c>
      <c r="E1223" s="1" t="s">
        <v>1123</v>
      </c>
      <c r="F1223" s="21" t="s">
        <v>1239</v>
      </c>
      <c r="G1223" s="11" t="str">
        <f t="shared" si="83"/>
        <v>F0147-U1018-költségmegosztó 4</v>
      </c>
      <c r="H1223" s="11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</row>
    <row r="1224" spans="1:20" ht="15" x14ac:dyDescent="0.25">
      <c r="A1224" s="1" t="s">
        <v>307</v>
      </c>
      <c r="B1224" s="1" t="s">
        <v>308</v>
      </c>
      <c r="C1224" s="1" t="str">
        <f t="shared" si="82"/>
        <v>F0147-U1018</v>
      </c>
      <c r="D1224" s="1" t="s">
        <v>1079</v>
      </c>
      <c r="E1224" s="1" t="s">
        <v>1123</v>
      </c>
      <c r="F1224" s="21" t="s">
        <v>1240</v>
      </c>
      <c r="G1224" s="11" t="str">
        <f t="shared" si="83"/>
        <v>F0147-U1018-költségmegosztó 5</v>
      </c>
      <c r="H1224" s="11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</row>
    <row r="1225" spans="1:20" ht="15" x14ac:dyDescent="0.25">
      <c r="A1225" s="1" t="s">
        <v>309</v>
      </c>
      <c r="B1225" s="1" t="s">
        <v>310</v>
      </c>
      <c r="C1225" s="1" t="str">
        <f t="shared" si="82"/>
        <v>F0148-U0148</v>
      </c>
      <c r="D1225" s="1" t="s">
        <v>1079</v>
      </c>
      <c r="E1225" s="1" t="s">
        <v>1123</v>
      </c>
      <c r="F1225" s="21" t="s">
        <v>1236</v>
      </c>
      <c r="G1225" s="11" t="str">
        <f t="shared" si="83"/>
        <v>F0148-U0148-költségmegosztó 1</v>
      </c>
      <c r="H1225" s="11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</row>
    <row r="1226" spans="1:20" ht="15" x14ac:dyDescent="0.25">
      <c r="A1226" s="1" t="s">
        <v>309</v>
      </c>
      <c r="B1226" s="1" t="s">
        <v>310</v>
      </c>
      <c r="C1226" s="1" t="str">
        <f t="shared" si="82"/>
        <v>F0148-U0148</v>
      </c>
      <c r="D1226" s="1" t="s">
        <v>1079</v>
      </c>
      <c r="E1226" s="1" t="s">
        <v>1123</v>
      </c>
      <c r="F1226" s="21" t="s">
        <v>1237</v>
      </c>
      <c r="G1226" s="11" t="str">
        <f t="shared" si="83"/>
        <v>F0148-U0148-költségmegosztó 2</v>
      </c>
      <c r="H1226" s="11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</row>
    <row r="1227" spans="1:20" ht="15" x14ac:dyDescent="0.25">
      <c r="A1227" s="1" t="s">
        <v>309</v>
      </c>
      <c r="B1227" s="1" t="s">
        <v>310</v>
      </c>
      <c r="C1227" s="1" t="str">
        <f t="shared" si="82"/>
        <v>F0148-U0148</v>
      </c>
      <c r="D1227" s="1" t="s">
        <v>1079</v>
      </c>
      <c r="E1227" s="1" t="s">
        <v>1123</v>
      </c>
      <c r="F1227" s="21" t="s">
        <v>1238</v>
      </c>
      <c r="G1227" s="11" t="str">
        <f t="shared" si="83"/>
        <v>F0148-U0148-költségmegosztó 3</v>
      </c>
      <c r="H1227" s="11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</row>
    <row r="1228" spans="1:20" ht="15" x14ac:dyDescent="0.25">
      <c r="A1228" s="1" t="s">
        <v>309</v>
      </c>
      <c r="B1228" s="1" t="s">
        <v>310</v>
      </c>
      <c r="C1228" s="1" t="str">
        <f t="shared" si="82"/>
        <v>F0148-U0148</v>
      </c>
      <c r="D1228" s="1" t="s">
        <v>1079</v>
      </c>
      <c r="E1228" s="1" t="s">
        <v>1123</v>
      </c>
      <c r="F1228" s="21" t="s">
        <v>1239</v>
      </c>
      <c r="G1228" s="11" t="str">
        <f t="shared" si="83"/>
        <v>F0148-U0148-költségmegosztó 4</v>
      </c>
      <c r="H1228" s="11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</row>
    <row r="1229" spans="1:20" ht="15" x14ac:dyDescent="0.25">
      <c r="A1229" s="1" t="s">
        <v>309</v>
      </c>
      <c r="B1229" s="1" t="s">
        <v>310</v>
      </c>
      <c r="C1229" s="1" t="str">
        <f t="shared" si="82"/>
        <v>F0148-U0148</v>
      </c>
      <c r="D1229" s="1" t="s">
        <v>1079</v>
      </c>
      <c r="E1229" s="1" t="s">
        <v>1123</v>
      </c>
      <c r="F1229" s="21" t="s">
        <v>1240</v>
      </c>
      <c r="G1229" s="11" t="str">
        <f t="shared" si="83"/>
        <v>F0148-U0148-költségmegosztó 5</v>
      </c>
      <c r="H1229" s="11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</row>
    <row r="1230" spans="1:20" ht="15" x14ac:dyDescent="0.25">
      <c r="A1230" s="1" t="s">
        <v>311</v>
      </c>
      <c r="B1230" s="1" t="s">
        <v>312</v>
      </c>
      <c r="C1230" s="1" t="str">
        <f t="shared" si="82"/>
        <v>F0149-U0796</v>
      </c>
      <c r="D1230" s="1" t="s">
        <v>1079</v>
      </c>
      <c r="E1230" s="1" t="s">
        <v>1123</v>
      </c>
      <c r="F1230" s="21" t="s">
        <v>1236</v>
      </c>
      <c r="G1230" s="11" t="str">
        <f t="shared" si="83"/>
        <v>F0149-U0796-költségmegosztó 1</v>
      </c>
      <c r="H1230" s="11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</row>
    <row r="1231" spans="1:20" ht="15" x14ac:dyDescent="0.25">
      <c r="A1231" s="1" t="s">
        <v>311</v>
      </c>
      <c r="B1231" s="1" t="s">
        <v>312</v>
      </c>
      <c r="C1231" s="1" t="str">
        <f t="shared" si="82"/>
        <v>F0149-U0796</v>
      </c>
      <c r="D1231" s="1" t="s">
        <v>1079</v>
      </c>
      <c r="E1231" s="1" t="s">
        <v>1123</v>
      </c>
      <c r="F1231" s="21" t="s">
        <v>1237</v>
      </c>
      <c r="G1231" s="11" t="str">
        <f t="shared" si="83"/>
        <v>F0149-U0796-költségmegosztó 2</v>
      </c>
      <c r="H1231" s="11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</row>
    <row r="1232" spans="1:20" ht="15" x14ac:dyDescent="0.25">
      <c r="A1232" s="1" t="s">
        <v>311</v>
      </c>
      <c r="B1232" s="1" t="s">
        <v>312</v>
      </c>
      <c r="C1232" s="1" t="str">
        <f t="shared" si="82"/>
        <v>F0149-U0796</v>
      </c>
      <c r="D1232" s="1" t="s">
        <v>1079</v>
      </c>
      <c r="E1232" s="1" t="s">
        <v>1123</v>
      </c>
      <c r="F1232" s="21" t="s">
        <v>1238</v>
      </c>
      <c r="G1232" s="11" t="str">
        <f t="shared" si="83"/>
        <v>F0149-U0796-költségmegosztó 3</v>
      </c>
      <c r="H1232" s="11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</row>
    <row r="1233" spans="1:20" ht="15" x14ac:dyDescent="0.25">
      <c r="A1233" s="1" t="s">
        <v>311</v>
      </c>
      <c r="B1233" s="1" t="s">
        <v>312</v>
      </c>
      <c r="C1233" s="1" t="str">
        <f t="shared" si="82"/>
        <v>F0149-U0796</v>
      </c>
      <c r="D1233" s="1" t="s">
        <v>1079</v>
      </c>
      <c r="E1233" s="1" t="s">
        <v>1123</v>
      </c>
      <c r="F1233" s="21" t="s">
        <v>1239</v>
      </c>
      <c r="G1233" s="11" t="str">
        <f t="shared" si="83"/>
        <v>F0149-U0796-költségmegosztó 4</v>
      </c>
      <c r="H1233" s="11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</row>
    <row r="1234" spans="1:20" ht="15" x14ac:dyDescent="0.25">
      <c r="A1234" s="1" t="s">
        <v>311</v>
      </c>
      <c r="B1234" s="1" t="s">
        <v>312</v>
      </c>
      <c r="C1234" s="1" t="str">
        <f t="shared" si="82"/>
        <v>F0149-U0796</v>
      </c>
      <c r="D1234" s="1" t="s">
        <v>1079</v>
      </c>
      <c r="E1234" s="1" t="s">
        <v>1123</v>
      </c>
      <c r="F1234" s="21" t="s">
        <v>1240</v>
      </c>
      <c r="G1234" s="11" t="str">
        <f t="shared" si="83"/>
        <v>F0149-U0796-költségmegosztó 5</v>
      </c>
      <c r="H1234" s="11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</row>
    <row r="1235" spans="1:20" ht="15" x14ac:dyDescent="0.25">
      <c r="A1235" s="1" t="s">
        <v>313</v>
      </c>
      <c r="B1235" s="1" t="s">
        <v>314</v>
      </c>
      <c r="C1235" s="1" t="str">
        <f t="shared" si="82"/>
        <v>F0150-U0150</v>
      </c>
      <c r="D1235" s="1" t="s">
        <v>1080</v>
      </c>
      <c r="E1235" s="1" t="s">
        <v>1123</v>
      </c>
      <c r="F1235" s="21" t="s">
        <v>1236</v>
      </c>
      <c r="G1235" s="11" t="str">
        <f t="shared" si="83"/>
        <v>F0150-U0150-költségmegosztó 1</v>
      </c>
      <c r="H1235" s="11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</row>
    <row r="1236" spans="1:20" ht="15" x14ac:dyDescent="0.25">
      <c r="A1236" s="1" t="s">
        <v>313</v>
      </c>
      <c r="B1236" s="1" t="s">
        <v>314</v>
      </c>
      <c r="C1236" s="1" t="str">
        <f t="shared" si="82"/>
        <v>F0150-U0150</v>
      </c>
      <c r="D1236" s="1" t="s">
        <v>1080</v>
      </c>
      <c r="E1236" s="1" t="s">
        <v>1123</v>
      </c>
      <c r="F1236" s="21" t="s">
        <v>1237</v>
      </c>
      <c r="G1236" s="11" t="str">
        <f t="shared" si="83"/>
        <v>F0150-U0150-költségmegosztó 2</v>
      </c>
      <c r="H1236" s="11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</row>
    <row r="1237" spans="1:20" ht="15" x14ac:dyDescent="0.25">
      <c r="A1237" s="1" t="s">
        <v>313</v>
      </c>
      <c r="B1237" s="1" t="s">
        <v>314</v>
      </c>
      <c r="C1237" s="1" t="str">
        <f t="shared" si="82"/>
        <v>F0150-U0150</v>
      </c>
      <c r="D1237" s="1" t="s">
        <v>1080</v>
      </c>
      <c r="E1237" s="1" t="s">
        <v>1123</v>
      </c>
      <c r="F1237" s="21" t="s">
        <v>1238</v>
      </c>
      <c r="G1237" s="11" t="str">
        <f t="shared" si="83"/>
        <v>F0150-U0150-költségmegosztó 3</v>
      </c>
      <c r="H1237" s="11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</row>
    <row r="1238" spans="1:20" ht="15" x14ac:dyDescent="0.25">
      <c r="A1238" s="1" t="s">
        <v>313</v>
      </c>
      <c r="B1238" s="1" t="s">
        <v>314</v>
      </c>
      <c r="C1238" s="1" t="str">
        <f t="shared" si="82"/>
        <v>F0150-U0150</v>
      </c>
      <c r="D1238" s="1" t="s">
        <v>1080</v>
      </c>
      <c r="E1238" s="1" t="s">
        <v>1123</v>
      </c>
      <c r="F1238" s="21" t="s">
        <v>1239</v>
      </c>
      <c r="G1238" s="11" t="str">
        <f t="shared" si="83"/>
        <v>F0150-U0150-költségmegosztó 4</v>
      </c>
      <c r="H1238" s="11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</row>
    <row r="1239" spans="1:20" ht="15" x14ac:dyDescent="0.25">
      <c r="A1239" s="1" t="s">
        <v>313</v>
      </c>
      <c r="B1239" s="1" t="s">
        <v>314</v>
      </c>
      <c r="C1239" s="1" t="str">
        <f t="shared" si="82"/>
        <v>F0150-U0150</v>
      </c>
      <c r="D1239" s="1" t="s">
        <v>1080</v>
      </c>
      <c r="E1239" s="1" t="s">
        <v>1123</v>
      </c>
      <c r="F1239" s="21" t="s">
        <v>1240</v>
      </c>
      <c r="G1239" s="11" t="str">
        <f t="shared" si="83"/>
        <v>F0150-U0150-költségmegosztó 5</v>
      </c>
      <c r="H1239" s="11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</row>
    <row r="1240" spans="1:20" ht="15" x14ac:dyDescent="0.25">
      <c r="A1240" s="1" t="s">
        <v>315</v>
      </c>
      <c r="B1240" s="1" t="s">
        <v>316</v>
      </c>
      <c r="C1240" s="1" t="str">
        <f t="shared" si="82"/>
        <v>F0151-U0151</v>
      </c>
      <c r="D1240" s="1" t="s">
        <v>1080</v>
      </c>
      <c r="E1240" s="1" t="s">
        <v>1123</v>
      </c>
      <c r="F1240" s="21" t="s">
        <v>1236</v>
      </c>
      <c r="G1240" s="11" t="str">
        <f t="shared" si="83"/>
        <v>F0151-U0151-költségmegosztó 1</v>
      </c>
      <c r="H1240" s="11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</row>
    <row r="1241" spans="1:20" ht="15" x14ac:dyDescent="0.25">
      <c r="A1241" s="1" t="s">
        <v>315</v>
      </c>
      <c r="B1241" s="1" t="s">
        <v>316</v>
      </c>
      <c r="C1241" s="1" t="str">
        <f t="shared" si="82"/>
        <v>F0151-U0151</v>
      </c>
      <c r="D1241" s="1" t="s">
        <v>1080</v>
      </c>
      <c r="E1241" s="1" t="s">
        <v>1123</v>
      </c>
      <c r="F1241" s="21" t="s">
        <v>1237</v>
      </c>
      <c r="G1241" s="11" t="str">
        <f t="shared" si="83"/>
        <v>F0151-U0151-költségmegosztó 2</v>
      </c>
      <c r="H1241" s="11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</row>
    <row r="1242" spans="1:20" ht="15" x14ac:dyDescent="0.25">
      <c r="A1242" s="1" t="s">
        <v>315</v>
      </c>
      <c r="B1242" s="1" t="s">
        <v>316</v>
      </c>
      <c r="C1242" s="1" t="str">
        <f t="shared" si="82"/>
        <v>F0151-U0151</v>
      </c>
      <c r="D1242" s="1" t="s">
        <v>1080</v>
      </c>
      <c r="E1242" s="1" t="s">
        <v>1123</v>
      </c>
      <c r="F1242" s="21" t="s">
        <v>1238</v>
      </c>
      <c r="G1242" s="11" t="str">
        <f t="shared" si="83"/>
        <v>F0151-U0151-költségmegosztó 3</v>
      </c>
      <c r="H1242" s="11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</row>
    <row r="1243" spans="1:20" ht="15" x14ac:dyDescent="0.25">
      <c r="A1243" s="1" t="s">
        <v>315</v>
      </c>
      <c r="B1243" s="1" t="s">
        <v>316</v>
      </c>
      <c r="C1243" s="1" t="str">
        <f t="shared" si="82"/>
        <v>F0151-U0151</v>
      </c>
      <c r="D1243" s="1" t="s">
        <v>1080</v>
      </c>
      <c r="E1243" s="1" t="s">
        <v>1123</v>
      </c>
      <c r="F1243" s="21" t="s">
        <v>1239</v>
      </c>
      <c r="G1243" s="11" t="str">
        <f t="shared" si="83"/>
        <v>F0151-U0151-költségmegosztó 4</v>
      </c>
      <c r="H1243" s="11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</row>
    <row r="1244" spans="1:20" ht="15" x14ac:dyDescent="0.25">
      <c r="A1244" s="1" t="s">
        <v>315</v>
      </c>
      <c r="B1244" s="1" t="s">
        <v>316</v>
      </c>
      <c r="C1244" s="1" t="str">
        <f t="shared" si="82"/>
        <v>F0151-U0151</v>
      </c>
      <c r="D1244" s="1" t="s">
        <v>1080</v>
      </c>
      <c r="E1244" s="1" t="s">
        <v>1123</v>
      </c>
      <c r="F1244" s="21" t="s">
        <v>1240</v>
      </c>
      <c r="G1244" s="11" t="str">
        <f t="shared" si="83"/>
        <v>F0151-U0151-költségmegosztó 5</v>
      </c>
      <c r="H1244" s="11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</row>
    <row r="1245" spans="1:20" ht="15" x14ac:dyDescent="0.25">
      <c r="A1245" s="1" t="s">
        <v>317</v>
      </c>
      <c r="B1245" s="1" t="s">
        <v>318</v>
      </c>
      <c r="C1245" s="1" t="str">
        <f t="shared" si="82"/>
        <v>F0152-U1000</v>
      </c>
      <c r="D1245" s="1" t="s">
        <v>1080</v>
      </c>
      <c r="E1245" s="1" t="s">
        <v>1123</v>
      </c>
      <c r="F1245" s="21" t="s">
        <v>1236</v>
      </c>
      <c r="G1245" s="11" t="str">
        <f t="shared" si="83"/>
        <v>F0152-U1000-költségmegosztó 1</v>
      </c>
      <c r="H1245" s="11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</row>
    <row r="1246" spans="1:20" ht="15" x14ac:dyDescent="0.25">
      <c r="A1246" s="1" t="s">
        <v>317</v>
      </c>
      <c r="B1246" s="1" t="s">
        <v>318</v>
      </c>
      <c r="C1246" s="1" t="str">
        <f t="shared" si="82"/>
        <v>F0152-U1000</v>
      </c>
      <c r="D1246" s="1" t="s">
        <v>1080</v>
      </c>
      <c r="E1246" s="1" t="s">
        <v>1123</v>
      </c>
      <c r="F1246" s="21" t="s">
        <v>1237</v>
      </c>
      <c r="G1246" s="11" t="str">
        <f t="shared" si="83"/>
        <v>F0152-U1000-költségmegosztó 2</v>
      </c>
      <c r="H1246" s="11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</row>
    <row r="1247" spans="1:20" ht="15" x14ac:dyDescent="0.25">
      <c r="A1247" s="1" t="s">
        <v>317</v>
      </c>
      <c r="B1247" s="1" t="s">
        <v>318</v>
      </c>
      <c r="C1247" s="1" t="str">
        <f t="shared" si="82"/>
        <v>F0152-U1000</v>
      </c>
      <c r="D1247" s="1" t="s">
        <v>1080</v>
      </c>
      <c r="E1247" s="1" t="s">
        <v>1123</v>
      </c>
      <c r="F1247" s="21" t="s">
        <v>1238</v>
      </c>
      <c r="G1247" s="11" t="str">
        <f t="shared" si="83"/>
        <v>F0152-U1000-költségmegosztó 3</v>
      </c>
      <c r="H1247" s="11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</row>
    <row r="1248" spans="1:20" ht="15" x14ac:dyDescent="0.25">
      <c r="A1248" s="1" t="s">
        <v>317</v>
      </c>
      <c r="B1248" s="1" t="s">
        <v>318</v>
      </c>
      <c r="C1248" s="1" t="str">
        <f t="shared" si="82"/>
        <v>F0152-U1000</v>
      </c>
      <c r="D1248" s="1" t="s">
        <v>1080</v>
      </c>
      <c r="E1248" s="1" t="s">
        <v>1123</v>
      </c>
      <c r="F1248" s="21" t="s">
        <v>1239</v>
      </c>
      <c r="G1248" s="11" t="str">
        <f t="shared" si="83"/>
        <v>F0152-U1000-költségmegosztó 4</v>
      </c>
      <c r="H1248" s="11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</row>
    <row r="1249" spans="1:20" ht="15" x14ac:dyDescent="0.25">
      <c r="A1249" s="1" t="s">
        <v>317</v>
      </c>
      <c r="B1249" s="1" t="s">
        <v>318</v>
      </c>
      <c r="C1249" s="1" t="str">
        <f t="shared" si="82"/>
        <v>F0152-U1000</v>
      </c>
      <c r="D1249" s="1" t="s">
        <v>1080</v>
      </c>
      <c r="E1249" s="1" t="s">
        <v>1123</v>
      </c>
      <c r="F1249" s="21" t="s">
        <v>1240</v>
      </c>
      <c r="G1249" s="11" t="str">
        <f t="shared" si="83"/>
        <v>F0152-U1000-költségmegosztó 5</v>
      </c>
      <c r="H1249" s="11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</row>
    <row r="1250" spans="1:20" ht="15" x14ac:dyDescent="0.25">
      <c r="A1250" s="1" t="s">
        <v>319</v>
      </c>
      <c r="B1250" s="1" t="s">
        <v>320</v>
      </c>
      <c r="C1250" s="1" t="str">
        <f t="shared" si="82"/>
        <v>F0153-U0153</v>
      </c>
      <c r="D1250" s="1" t="s">
        <v>1080</v>
      </c>
      <c r="E1250" s="1" t="s">
        <v>1123</v>
      </c>
      <c r="F1250" s="21" t="s">
        <v>1236</v>
      </c>
      <c r="G1250" s="11" t="str">
        <f t="shared" si="83"/>
        <v>F0153-U0153-költségmegosztó 1</v>
      </c>
      <c r="H1250" s="11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</row>
    <row r="1251" spans="1:20" ht="15" x14ac:dyDescent="0.25">
      <c r="A1251" s="1" t="s">
        <v>319</v>
      </c>
      <c r="B1251" s="1" t="s">
        <v>320</v>
      </c>
      <c r="C1251" s="1" t="str">
        <f t="shared" si="82"/>
        <v>F0153-U0153</v>
      </c>
      <c r="D1251" s="1" t="s">
        <v>1080</v>
      </c>
      <c r="E1251" s="1" t="s">
        <v>1123</v>
      </c>
      <c r="F1251" s="21" t="s">
        <v>1237</v>
      </c>
      <c r="G1251" s="11" t="str">
        <f t="shared" si="83"/>
        <v>F0153-U0153-költségmegosztó 2</v>
      </c>
      <c r="H1251" s="11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</row>
    <row r="1252" spans="1:20" ht="15" x14ac:dyDescent="0.25">
      <c r="A1252" s="1" t="s">
        <v>319</v>
      </c>
      <c r="B1252" s="1" t="s">
        <v>320</v>
      </c>
      <c r="C1252" s="1" t="str">
        <f t="shared" si="82"/>
        <v>F0153-U0153</v>
      </c>
      <c r="D1252" s="1" t="s">
        <v>1080</v>
      </c>
      <c r="E1252" s="1" t="s">
        <v>1123</v>
      </c>
      <c r="F1252" s="21" t="s">
        <v>1238</v>
      </c>
      <c r="G1252" s="11" t="str">
        <f t="shared" si="83"/>
        <v>F0153-U0153-költségmegosztó 3</v>
      </c>
      <c r="H1252" s="11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</row>
    <row r="1253" spans="1:20" ht="15" x14ac:dyDescent="0.25">
      <c r="A1253" s="1" t="s">
        <v>319</v>
      </c>
      <c r="B1253" s="1" t="s">
        <v>320</v>
      </c>
      <c r="C1253" s="1" t="str">
        <f t="shared" si="82"/>
        <v>F0153-U0153</v>
      </c>
      <c r="D1253" s="1" t="s">
        <v>1080</v>
      </c>
      <c r="E1253" s="1" t="s">
        <v>1123</v>
      </c>
      <c r="F1253" s="21" t="s">
        <v>1239</v>
      </c>
      <c r="G1253" s="11" t="str">
        <f t="shared" si="83"/>
        <v>F0153-U0153-költségmegosztó 4</v>
      </c>
      <c r="H1253" s="11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</row>
    <row r="1254" spans="1:20" ht="15" x14ac:dyDescent="0.25">
      <c r="A1254" s="1" t="s">
        <v>319</v>
      </c>
      <c r="B1254" s="1" t="s">
        <v>320</v>
      </c>
      <c r="C1254" s="1" t="str">
        <f t="shared" si="82"/>
        <v>F0153-U0153</v>
      </c>
      <c r="D1254" s="1" t="s">
        <v>1080</v>
      </c>
      <c r="E1254" s="1" t="s">
        <v>1123</v>
      </c>
      <c r="F1254" s="21" t="s">
        <v>1240</v>
      </c>
      <c r="G1254" s="11" t="str">
        <f t="shared" si="83"/>
        <v>F0153-U0153-költségmegosztó 5</v>
      </c>
      <c r="H1254" s="11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</row>
    <row r="1255" spans="1:20" ht="15" x14ac:dyDescent="0.25">
      <c r="A1255" s="1" t="s">
        <v>321</v>
      </c>
      <c r="B1255" s="1" t="s">
        <v>322</v>
      </c>
      <c r="C1255" s="1" t="str">
        <f t="shared" si="82"/>
        <v>F0154-U0757</v>
      </c>
      <c r="D1255" s="1" t="s">
        <v>1080</v>
      </c>
      <c r="E1255" s="1" t="s">
        <v>1123</v>
      </c>
      <c r="F1255" s="21" t="s">
        <v>1236</v>
      </c>
      <c r="G1255" s="11" t="str">
        <f t="shared" si="83"/>
        <v>F0154-U0757-költségmegosztó 1</v>
      </c>
      <c r="H1255" s="11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</row>
    <row r="1256" spans="1:20" ht="15" x14ac:dyDescent="0.25">
      <c r="A1256" s="1" t="s">
        <v>321</v>
      </c>
      <c r="B1256" s="1" t="s">
        <v>322</v>
      </c>
      <c r="C1256" s="1" t="str">
        <f t="shared" si="82"/>
        <v>F0154-U0757</v>
      </c>
      <c r="D1256" s="1" t="s">
        <v>1080</v>
      </c>
      <c r="E1256" s="1" t="s">
        <v>1123</v>
      </c>
      <c r="F1256" s="21" t="s">
        <v>1237</v>
      </c>
      <c r="G1256" s="11" t="str">
        <f t="shared" si="83"/>
        <v>F0154-U0757-költségmegosztó 2</v>
      </c>
      <c r="H1256" s="11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</row>
    <row r="1257" spans="1:20" ht="15" x14ac:dyDescent="0.25">
      <c r="A1257" s="1" t="s">
        <v>321</v>
      </c>
      <c r="B1257" s="1" t="s">
        <v>322</v>
      </c>
      <c r="C1257" s="1" t="str">
        <f t="shared" si="82"/>
        <v>F0154-U0757</v>
      </c>
      <c r="D1257" s="1" t="s">
        <v>1080</v>
      </c>
      <c r="E1257" s="1" t="s">
        <v>1123</v>
      </c>
      <c r="F1257" s="21" t="s">
        <v>1238</v>
      </c>
      <c r="G1257" s="11" t="str">
        <f t="shared" si="83"/>
        <v>F0154-U0757-költségmegosztó 3</v>
      </c>
      <c r="H1257" s="11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</row>
    <row r="1258" spans="1:20" ht="15" x14ac:dyDescent="0.25">
      <c r="A1258" s="1" t="s">
        <v>321</v>
      </c>
      <c r="B1258" s="1" t="s">
        <v>322</v>
      </c>
      <c r="C1258" s="1" t="str">
        <f t="shared" si="82"/>
        <v>F0154-U0757</v>
      </c>
      <c r="D1258" s="1" t="s">
        <v>1080</v>
      </c>
      <c r="E1258" s="1" t="s">
        <v>1123</v>
      </c>
      <c r="F1258" s="21" t="s">
        <v>1239</v>
      </c>
      <c r="G1258" s="11" t="str">
        <f t="shared" si="83"/>
        <v>F0154-U0757-költségmegosztó 4</v>
      </c>
      <c r="H1258" s="11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</row>
    <row r="1259" spans="1:20" ht="15" x14ac:dyDescent="0.25">
      <c r="A1259" s="1" t="s">
        <v>321</v>
      </c>
      <c r="B1259" s="1" t="s">
        <v>322</v>
      </c>
      <c r="C1259" s="1" t="str">
        <f t="shared" si="82"/>
        <v>F0154-U0757</v>
      </c>
      <c r="D1259" s="1" t="s">
        <v>1080</v>
      </c>
      <c r="E1259" s="1" t="s">
        <v>1123</v>
      </c>
      <c r="F1259" s="21" t="s">
        <v>1240</v>
      </c>
      <c r="G1259" s="11" t="str">
        <f t="shared" si="83"/>
        <v>F0154-U0757-költségmegosztó 5</v>
      </c>
      <c r="H1259" s="11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</row>
    <row r="1260" spans="1:20" ht="15" x14ac:dyDescent="0.25">
      <c r="A1260" s="1" t="s">
        <v>323</v>
      </c>
      <c r="B1260" s="1" t="s">
        <v>324</v>
      </c>
      <c r="C1260" s="1" t="str">
        <f t="shared" si="82"/>
        <v>F0155-U0155</v>
      </c>
      <c r="D1260" s="1" t="s">
        <v>1080</v>
      </c>
      <c r="E1260" s="1" t="s">
        <v>1123</v>
      </c>
      <c r="F1260" s="21" t="s">
        <v>1236</v>
      </c>
      <c r="G1260" s="11" t="str">
        <f t="shared" si="83"/>
        <v>F0155-U0155-költségmegosztó 1</v>
      </c>
      <c r="H1260" s="11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</row>
    <row r="1261" spans="1:20" ht="15" x14ac:dyDescent="0.25">
      <c r="A1261" s="1" t="s">
        <v>323</v>
      </c>
      <c r="B1261" s="1" t="s">
        <v>324</v>
      </c>
      <c r="C1261" s="1" t="str">
        <f t="shared" si="82"/>
        <v>F0155-U0155</v>
      </c>
      <c r="D1261" s="1" t="s">
        <v>1080</v>
      </c>
      <c r="E1261" s="1" t="s">
        <v>1123</v>
      </c>
      <c r="F1261" s="21" t="s">
        <v>1237</v>
      </c>
      <c r="G1261" s="11" t="str">
        <f t="shared" si="83"/>
        <v>F0155-U0155-költségmegosztó 2</v>
      </c>
      <c r="H1261" s="11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</row>
    <row r="1262" spans="1:20" ht="15" x14ac:dyDescent="0.25">
      <c r="A1262" s="1" t="s">
        <v>323</v>
      </c>
      <c r="B1262" s="1" t="s">
        <v>324</v>
      </c>
      <c r="C1262" s="1" t="str">
        <f t="shared" si="82"/>
        <v>F0155-U0155</v>
      </c>
      <c r="D1262" s="1" t="s">
        <v>1080</v>
      </c>
      <c r="E1262" s="1" t="s">
        <v>1123</v>
      </c>
      <c r="F1262" s="21" t="s">
        <v>1238</v>
      </c>
      <c r="G1262" s="11" t="str">
        <f t="shared" si="83"/>
        <v>F0155-U0155-költségmegosztó 3</v>
      </c>
      <c r="H1262" s="11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</row>
    <row r="1263" spans="1:20" ht="15" x14ac:dyDescent="0.25">
      <c r="A1263" s="1" t="s">
        <v>323</v>
      </c>
      <c r="B1263" s="1" t="s">
        <v>324</v>
      </c>
      <c r="C1263" s="1" t="str">
        <f t="shared" si="82"/>
        <v>F0155-U0155</v>
      </c>
      <c r="D1263" s="1" t="s">
        <v>1080</v>
      </c>
      <c r="E1263" s="1" t="s">
        <v>1123</v>
      </c>
      <c r="F1263" s="21" t="s">
        <v>1239</v>
      </c>
      <c r="G1263" s="11" t="str">
        <f t="shared" si="83"/>
        <v>F0155-U0155-költségmegosztó 4</v>
      </c>
      <c r="H1263" s="11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</row>
    <row r="1264" spans="1:20" ht="15" x14ac:dyDescent="0.25">
      <c r="A1264" s="1" t="s">
        <v>323</v>
      </c>
      <c r="B1264" s="1" t="s">
        <v>324</v>
      </c>
      <c r="C1264" s="1" t="str">
        <f t="shared" si="82"/>
        <v>F0155-U0155</v>
      </c>
      <c r="D1264" s="1" t="s">
        <v>1080</v>
      </c>
      <c r="E1264" s="1" t="s">
        <v>1123</v>
      </c>
      <c r="F1264" s="21" t="s">
        <v>1240</v>
      </c>
      <c r="G1264" s="11" t="str">
        <f t="shared" si="83"/>
        <v>F0155-U0155-költségmegosztó 5</v>
      </c>
      <c r="H1264" s="11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</row>
    <row r="1265" spans="1:20" ht="15" x14ac:dyDescent="0.25">
      <c r="A1265" s="1" t="s">
        <v>325</v>
      </c>
      <c r="B1265" s="1" t="s">
        <v>326</v>
      </c>
      <c r="C1265" s="1" t="str">
        <f t="shared" si="82"/>
        <v>F0156-U0156</v>
      </c>
      <c r="D1265" s="1" t="s">
        <v>1080</v>
      </c>
      <c r="E1265" s="1" t="s">
        <v>1123</v>
      </c>
      <c r="F1265" s="21" t="s">
        <v>1236</v>
      </c>
      <c r="G1265" s="11" t="str">
        <f t="shared" si="83"/>
        <v>F0156-U0156-költségmegosztó 1</v>
      </c>
      <c r="H1265" s="11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</row>
    <row r="1266" spans="1:20" ht="15" x14ac:dyDescent="0.25">
      <c r="A1266" s="1" t="s">
        <v>325</v>
      </c>
      <c r="B1266" s="1" t="s">
        <v>326</v>
      </c>
      <c r="C1266" s="1" t="str">
        <f t="shared" si="82"/>
        <v>F0156-U0156</v>
      </c>
      <c r="D1266" s="1" t="s">
        <v>1080</v>
      </c>
      <c r="E1266" s="1" t="s">
        <v>1123</v>
      </c>
      <c r="F1266" s="21" t="s">
        <v>1237</v>
      </c>
      <c r="G1266" s="11" t="str">
        <f t="shared" si="83"/>
        <v>F0156-U0156-költségmegosztó 2</v>
      </c>
      <c r="H1266" s="11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</row>
    <row r="1267" spans="1:20" ht="15" x14ac:dyDescent="0.25">
      <c r="A1267" s="1" t="s">
        <v>325</v>
      </c>
      <c r="B1267" s="1" t="s">
        <v>326</v>
      </c>
      <c r="C1267" s="1" t="str">
        <f t="shared" si="82"/>
        <v>F0156-U0156</v>
      </c>
      <c r="D1267" s="1" t="s">
        <v>1080</v>
      </c>
      <c r="E1267" s="1" t="s">
        <v>1123</v>
      </c>
      <c r="F1267" s="21" t="s">
        <v>1238</v>
      </c>
      <c r="G1267" s="11" t="str">
        <f t="shared" si="83"/>
        <v>F0156-U0156-költségmegosztó 3</v>
      </c>
      <c r="H1267" s="11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</row>
    <row r="1268" spans="1:20" ht="15" x14ac:dyDescent="0.25">
      <c r="A1268" s="1" t="s">
        <v>325</v>
      </c>
      <c r="B1268" s="1" t="s">
        <v>326</v>
      </c>
      <c r="C1268" s="1" t="str">
        <f t="shared" si="82"/>
        <v>F0156-U0156</v>
      </c>
      <c r="D1268" s="1" t="s">
        <v>1080</v>
      </c>
      <c r="E1268" s="1" t="s">
        <v>1123</v>
      </c>
      <c r="F1268" s="21" t="s">
        <v>1239</v>
      </c>
      <c r="G1268" s="11" t="str">
        <f t="shared" si="83"/>
        <v>F0156-U0156-költségmegosztó 4</v>
      </c>
      <c r="H1268" s="11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</row>
    <row r="1269" spans="1:20" ht="15" x14ac:dyDescent="0.25">
      <c r="A1269" s="1" t="s">
        <v>325</v>
      </c>
      <c r="B1269" s="1" t="s">
        <v>326</v>
      </c>
      <c r="C1269" s="1" t="str">
        <f t="shared" si="82"/>
        <v>F0156-U0156</v>
      </c>
      <c r="D1269" s="1" t="s">
        <v>1080</v>
      </c>
      <c r="E1269" s="1" t="s">
        <v>1123</v>
      </c>
      <c r="F1269" s="21" t="s">
        <v>1240</v>
      </c>
      <c r="G1269" s="11" t="str">
        <f t="shared" si="83"/>
        <v>F0156-U0156-költségmegosztó 5</v>
      </c>
      <c r="H1269" s="11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</row>
    <row r="1270" spans="1:20" ht="15" x14ac:dyDescent="0.25">
      <c r="A1270" s="1" t="s">
        <v>327</v>
      </c>
      <c r="B1270" s="1" t="s">
        <v>328</v>
      </c>
      <c r="C1270" s="1" t="str">
        <f t="shared" si="82"/>
        <v>F0157-U0157</v>
      </c>
      <c r="D1270" s="1" t="s">
        <v>1080</v>
      </c>
      <c r="E1270" s="1" t="s">
        <v>1123</v>
      </c>
      <c r="F1270" s="21" t="s">
        <v>1236</v>
      </c>
      <c r="G1270" s="11" t="str">
        <f t="shared" si="83"/>
        <v>F0157-U0157-költségmegosztó 1</v>
      </c>
      <c r="H1270" s="11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</row>
    <row r="1271" spans="1:20" ht="15" x14ac:dyDescent="0.25">
      <c r="A1271" s="1" t="s">
        <v>327</v>
      </c>
      <c r="B1271" s="1" t="s">
        <v>328</v>
      </c>
      <c r="C1271" s="1" t="str">
        <f t="shared" si="82"/>
        <v>F0157-U0157</v>
      </c>
      <c r="D1271" s="1" t="s">
        <v>1080</v>
      </c>
      <c r="E1271" s="1" t="s">
        <v>1123</v>
      </c>
      <c r="F1271" s="21" t="s">
        <v>1237</v>
      </c>
      <c r="G1271" s="11" t="str">
        <f t="shared" si="83"/>
        <v>F0157-U0157-költségmegosztó 2</v>
      </c>
      <c r="H1271" s="11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</row>
    <row r="1272" spans="1:20" ht="15" x14ac:dyDescent="0.25">
      <c r="A1272" s="1" t="s">
        <v>327</v>
      </c>
      <c r="B1272" s="1" t="s">
        <v>328</v>
      </c>
      <c r="C1272" s="1" t="str">
        <f t="shared" si="82"/>
        <v>F0157-U0157</v>
      </c>
      <c r="D1272" s="1" t="s">
        <v>1080</v>
      </c>
      <c r="E1272" s="1" t="s">
        <v>1123</v>
      </c>
      <c r="F1272" s="21" t="s">
        <v>1238</v>
      </c>
      <c r="G1272" s="11" t="str">
        <f t="shared" si="83"/>
        <v>F0157-U0157-költségmegosztó 3</v>
      </c>
      <c r="H1272" s="11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</row>
    <row r="1273" spans="1:20" ht="15" x14ac:dyDescent="0.25">
      <c r="A1273" s="1" t="s">
        <v>327</v>
      </c>
      <c r="B1273" s="1" t="s">
        <v>328</v>
      </c>
      <c r="C1273" s="1" t="str">
        <f t="shared" si="82"/>
        <v>F0157-U0157</v>
      </c>
      <c r="D1273" s="1" t="s">
        <v>1080</v>
      </c>
      <c r="E1273" s="1" t="s">
        <v>1123</v>
      </c>
      <c r="F1273" s="21" t="s">
        <v>1239</v>
      </c>
      <c r="G1273" s="11" t="str">
        <f t="shared" si="83"/>
        <v>F0157-U0157-költségmegosztó 4</v>
      </c>
      <c r="H1273" s="11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</row>
    <row r="1274" spans="1:20" ht="15" x14ac:dyDescent="0.25">
      <c r="A1274" s="1" t="s">
        <v>327</v>
      </c>
      <c r="B1274" s="1" t="s">
        <v>328</v>
      </c>
      <c r="C1274" s="1" t="str">
        <f t="shared" si="82"/>
        <v>F0157-U0157</v>
      </c>
      <c r="D1274" s="1" t="s">
        <v>1080</v>
      </c>
      <c r="E1274" s="1" t="s">
        <v>1123</v>
      </c>
      <c r="F1274" s="21" t="s">
        <v>1240</v>
      </c>
      <c r="G1274" s="11" t="str">
        <f t="shared" si="83"/>
        <v>F0157-U0157-költségmegosztó 5</v>
      </c>
      <c r="H1274" s="11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</row>
    <row r="1275" spans="1:20" ht="15" x14ac:dyDescent="0.25">
      <c r="A1275" s="1" t="s">
        <v>329</v>
      </c>
      <c r="B1275" s="1" t="s">
        <v>330</v>
      </c>
      <c r="C1275" s="1" t="str">
        <f t="shared" si="82"/>
        <v>F0158-U0158</v>
      </c>
      <c r="D1275" s="1" t="s">
        <v>1080</v>
      </c>
      <c r="E1275" s="1" t="s">
        <v>1123</v>
      </c>
      <c r="F1275" s="21" t="s">
        <v>1236</v>
      </c>
      <c r="G1275" s="11" t="str">
        <f t="shared" si="83"/>
        <v>F0158-U0158-költségmegosztó 1</v>
      </c>
      <c r="H1275" s="11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</row>
    <row r="1276" spans="1:20" ht="15" x14ac:dyDescent="0.25">
      <c r="A1276" s="1" t="s">
        <v>329</v>
      </c>
      <c r="B1276" s="1" t="s">
        <v>330</v>
      </c>
      <c r="C1276" s="1" t="str">
        <f t="shared" si="82"/>
        <v>F0158-U0158</v>
      </c>
      <c r="D1276" s="1" t="s">
        <v>1080</v>
      </c>
      <c r="E1276" s="1" t="s">
        <v>1123</v>
      </c>
      <c r="F1276" s="21" t="s">
        <v>1237</v>
      </c>
      <c r="G1276" s="11" t="str">
        <f t="shared" si="83"/>
        <v>F0158-U0158-költségmegosztó 2</v>
      </c>
      <c r="H1276" s="11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</row>
    <row r="1277" spans="1:20" ht="15" x14ac:dyDescent="0.25">
      <c r="A1277" s="1" t="s">
        <v>329</v>
      </c>
      <c r="B1277" s="1" t="s">
        <v>330</v>
      </c>
      <c r="C1277" s="1" t="str">
        <f t="shared" si="82"/>
        <v>F0158-U0158</v>
      </c>
      <c r="D1277" s="1" t="s">
        <v>1080</v>
      </c>
      <c r="E1277" s="1" t="s">
        <v>1123</v>
      </c>
      <c r="F1277" s="21" t="s">
        <v>1238</v>
      </c>
      <c r="G1277" s="11" t="str">
        <f t="shared" si="83"/>
        <v>F0158-U0158-költségmegosztó 3</v>
      </c>
      <c r="H1277" s="11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</row>
    <row r="1278" spans="1:20" ht="15" x14ac:dyDescent="0.25">
      <c r="A1278" s="1" t="s">
        <v>329</v>
      </c>
      <c r="B1278" s="1" t="s">
        <v>330</v>
      </c>
      <c r="C1278" s="1" t="str">
        <f t="shared" si="82"/>
        <v>F0158-U0158</v>
      </c>
      <c r="D1278" s="1" t="s">
        <v>1080</v>
      </c>
      <c r="E1278" s="1" t="s">
        <v>1123</v>
      </c>
      <c r="F1278" s="21" t="s">
        <v>1239</v>
      </c>
      <c r="G1278" s="11" t="str">
        <f t="shared" si="83"/>
        <v>F0158-U0158-költségmegosztó 4</v>
      </c>
      <c r="H1278" s="11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</row>
    <row r="1279" spans="1:20" ht="15" x14ac:dyDescent="0.25">
      <c r="A1279" s="1" t="s">
        <v>329</v>
      </c>
      <c r="B1279" s="1" t="s">
        <v>330</v>
      </c>
      <c r="C1279" s="1" t="str">
        <f t="shared" si="82"/>
        <v>F0158-U0158</v>
      </c>
      <c r="D1279" s="1" t="s">
        <v>1080</v>
      </c>
      <c r="E1279" s="1" t="s">
        <v>1123</v>
      </c>
      <c r="F1279" s="21" t="s">
        <v>1240</v>
      </c>
      <c r="G1279" s="11" t="str">
        <f t="shared" si="83"/>
        <v>F0158-U0158-költségmegosztó 5</v>
      </c>
      <c r="H1279" s="11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</row>
    <row r="1280" spans="1:20" ht="15" x14ac:dyDescent="0.25">
      <c r="A1280" s="1" t="s">
        <v>331</v>
      </c>
      <c r="B1280" s="1" t="s">
        <v>332</v>
      </c>
      <c r="C1280" s="1" t="str">
        <f t="shared" si="82"/>
        <v>F0159-U0780</v>
      </c>
      <c r="D1280" s="1" t="s">
        <v>1080</v>
      </c>
      <c r="E1280" s="1" t="s">
        <v>1123</v>
      </c>
      <c r="F1280" s="21" t="s">
        <v>1236</v>
      </c>
      <c r="G1280" s="11" t="str">
        <f t="shared" si="83"/>
        <v>F0159-U0780-költségmegosztó 1</v>
      </c>
      <c r="H1280" s="11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</row>
    <row r="1281" spans="1:20" ht="15" x14ac:dyDescent="0.25">
      <c r="A1281" s="1" t="s">
        <v>331</v>
      </c>
      <c r="B1281" s="1" t="s">
        <v>332</v>
      </c>
      <c r="C1281" s="1" t="str">
        <f t="shared" ref="C1281:C1344" si="84">CONCATENATE(A1281,"-",B1281)</f>
        <v>F0159-U0780</v>
      </c>
      <c r="D1281" s="1" t="s">
        <v>1080</v>
      </c>
      <c r="E1281" s="1" t="s">
        <v>1123</v>
      </c>
      <c r="F1281" s="21" t="s">
        <v>1237</v>
      </c>
      <c r="G1281" s="11" t="str">
        <f t="shared" ref="G1281:G1344" si="85">CONCATENATE(C1281,"-",F1281)</f>
        <v>F0159-U0780-költségmegosztó 2</v>
      </c>
      <c r="H1281" s="11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</row>
    <row r="1282" spans="1:20" ht="15" x14ac:dyDescent="0.25">
      <c r="A1282" s="1" t="s">
        <v>331</v>
      </c>
      <c r="B1282" s="1" t="s">
        <v>332</v>
      </c>
      <c r="C1282" s="1" t="str">
        <f t="shared" si="84"/>
        <v>F0159-U0780</v>
      </c>
      <c r="D1282" s="1" t="s">
        <v>1080</v>
      </c>
      <c r="E1282" s="1" t="s">
        <v>1123</v>
      </c>
      <c r="F1282" s="21" t="s">
        <v>1238</v>
      </c>
      <c r="G1282" s="11" t="str">
        <f t="shared" si="85"/>
        <v>F0159-U0780-költségmegosztó 3</v>
      </c>
      <c r="H1282" s="11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</row>
    <row r="1283" spans="1:20" ht="15" x14ac:dyDescent="0.25">
      <c r="A1283" s="1" t="s">
        <v>331</v>
      </c>
      <c r="B1283" s="1" t="s">
        <v>332</v>
      </c>
      <c r="C1283" s="1" t="str">
        <f t="shared" si="84"/>
        <v>F0159-U0780</v>
      </c>
      <c r="D1283" s="1" t="s">
        <v>1080</v>
      </c>
      <c r="E1283" s="1" t="s">
        <v>1123</v>
      </c>
      <c r="F1283" s="21" t="s">
        <v>1239</v>
      </c>
      <c r="G1283" s="11" t="str">
        <f t="shared" si="85"/>
        <v>F0159-U0780-költségmegosztó 4</v>
      </c>
      <c r="H1283" s="11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</row>
    <row r="1284" spans="1:20" ht="15" x14ac:dyDescent="0.25">
      <c r="A1284" s="1" t="s">
        <v>331</v>
      </c>
      <c r="B1284" s="1" t="s">
        <v>332</v>
      </c>
      <c r="C1284" s="1" t="str">
        <f t="shared" si="84"/>
        <v>F0159-U0780</v>
      </c>
      <c r="D1284" s="1" t="s">
        <v>1080</v>
      </c>
      <c r="E1284" s="1" t="s">
        <v>1123</v>
      </c>
      <c r="F1284" s="21" t="s">
        <v>1240</v>
      </c>
      <c r="G1284" s="11" t="str">
        <f t="shared" si="85"/>
        <v>F0159-U0780-költségmegosztó 5</v>
      </c>
      <c r="H1284" s="11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</row>
    <row r="1285" spans="1:20" ht="15" x14ac:dyDescent="0.25">
      <c r="A1285" s="1" t="s">
        <v>333</v>
      </c>
      <c r="B1285" s="1" t="s">
        <v>334</v>
      </c>
      <c r="C1285" s="1" t="str">
        <f t="shared" si="84"/>
        <v>F0160-U0160</v>
      </c>
      <c r="D1285" s="1" t="s">
        <v>1080</v>
      </c>
      <c r="E1285" s="1" t="s">
        <v>1123</v>
      </c>
      <c r="F1285" s="21" t="s">
        <v>1236</v>
      </c>
      <c r="G1285" s="11" t="str">
        <f t="shared" si="85"/>
        <v>F0160-U0160-költségmegosztó 1</v>
      </c>
      <c r="H1285" s="11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</row>
    <row r="1286" spans="1:20" ht="15" x14ac:dyDescent="0.25">
      <c r="A1286" s="1" t="s">
        <v>333</v>
      </c>
      <c r="B1286" s="1" t="s">
        <v>334</v>
      </c>
      <c r="C1286" s="1" t="str">
        <f t="shared" si="84"/>
        <v>F0160-U0160</v>
      </c>
      <c r="D1286" s="1" t="s">
        <v>1080</v>
      </c>
      <c r="E1286" s="1" t="s">
        <v>1123</v>
      </c>
      <c r="F1286" s="21" t="s">
        <v>1237</v>
      </c>
      <c r="G1286" s="11" t="str">
        <f t="shared" si="85"/>
        <v>F0160-U0160-költségmegosztó 2</v>
      </c>
      <c r="H1286" s="11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</row>
    <row r="1287" spans="1:20" ht="15" x14ac:dyDescent="0.25">
      <c r="A1287" s="1" t="s">
        <v>333</v>
      </c>
      <c r="B1287" s="1" t="s">
        <v>334</v>
      </c>
      <c r="C1287" s="1" t="str">
        <f t="shared" si="84"/>
        <v>F0160-U0160</v>
      </c>
      <c r="D1287" s="1" t="s">
        <v>1080</v>
      </c>
      <c r="E1287" s="1" t="s">
        <v>1123</v>
      </c>
      <c r="F1287" s="21" t="s">
        <v>1238</v>
      </c>
      <c r="G1287" s="11" t="str">
        <f t="shared" si="85"/>
        <v>F0160-U0160-költségmegosztó 3</v>
      </c>
      <c r="H1287" s="11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</row>
    <row r="1288" spans="1:20" ht="15" x14ac:dyDescent="0.25">
      <c r="A1288" s="1" t="s">
        <v>333</v>
      </c>
      <c r="B1288" s="1" t="s">
        <v>334</v>
      </c>
      <c r="C1288" s="1" t="str">
        <f t="shared" si="84"/>
        <v>F0160-U0160</v>
      </c>
      <c r="D1288" s="1" t="s">
        <v>1080</v>
      </c>
      <c r="E1288" s="1" t="s">
        <v>1123</v>
      </c>
      <c r="F1288" s="21" t="s">
        <v>1239</v>
      </c>
      <c r="G1288" s="11" t="str">
        <f t="shared" si="85"/>
        <v>F0160-U0160-költségmegosztó 4</v>
      </c>
      <c r="H1288" s="11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</row>
    <row r="1289" spans="1:20" ht="15" x14ac:dyDescent="0.25">
      <c r="A1289" s="1" t="s">
        <v>333</v>
      </c>
      <c r="B1289" s="1" t="s">
        <v>334</v>
      </c>
      <c r="C1289" s="1" t="str">
        <f t="shared" si="84"/>
        <v>F0160-U0160</v>
      </c>
      <c r="D1289" s="1" t="s">
        <v>1080</v>
      </c>
      <c r="E1289" s="1" t="s">
        <v>1123</v>
      </c>
      <c r="F1289" s="21" t="s">
        <v>1240</v>
      </c>
      <c r="G1289" s="11" t="str">
        <f t="shared" si="85"/>
        <v>F0160-U0160-költségmegosztó 5</v>
      </c>
      <c r="H1289" s="11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</row>
    <row r="1290" spans="1:20" ht="15" x14ac:dyDescent="0.25">
      <c r="A1290" s="1" t="s">
        <v>335</v>
      </c>
      <c r="B1290" s="1" t="s">
        <v>336</v>
      </c>
      <c r="C1290" s="1" t="str">
        <f t="shared" si="84"/>
        <v>F0161-U1021</v>
      </c>
      <c r="D1290" s="1" t="s">
        <v>1080</v>
      </c>
      <c r="E1290" s="1" t="s">
        <v>1123</v>
      </c>
      <c r="F1290" s="21" t="s">
        <v>1236</v>
      </c>
      <c r="G1290" s="11" t="str">
        <f t="shared" si="85"/>
        <v>F0161-U1021-költségmegosztó 1</v>
      </c>
      <c r="H1290" s="11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</row>
    <row r="1291" spans="1:20" ht="15" x14ac:dyDescent="0.25">
      <c r="A1291" s="1" t="s">
        <v>335</v>
      </c>
      <c r="B1291" s="1" t="s">
        <v>336</v>
      </c>
      <c r="C1291" s="1" t="str">
        <f t="shared" si="84"/>
        <v>F0161-U1021</v>
      </c>
      <c r="D1291" s="1" t="s">
        <v>1080</v>
      </c>
      <c r="E1291" s="1" t="s">
        <v>1123</v>
      </c>
      <c r="F1291" s="21" t="s">
        <v>1237</v>
      </c>
      <c r="G1291" s="11" t="str">
        <f t="shared" si="85"/>
        <v>F0161-U1021-költségmegosztó 2</v>
      </c>
      <c r="H1291" s="11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</row>
    <row r="1292" spans="1:20" ht="15" x14ac:dyDescent="0.25">
      <c r="A1292" s="1" t="s">
        <v>335</v>
      </c>
      <c r="B1292" s="1" t="s">
        <v>336</v>
      </c>
      <c r="C1292" s="1" t="str">
        <f t="shared" si="84"/>
        <v>F0161-U1021</v>
      </c>
      <c r="D1292" s="1" t="s">
        <v>1080</v>
      </c>
      <c r="E1292" s="1" t="s">
        <v>1123</v>
      </c>
      <c r="F1292" s="21" t="s">
        <v>1238</v>
      </c>
      <c r="G1292" s="11" t="str">
        <f t="shared" si="85"/>
        <v>F0161-U1021-költségmegosztó 3</v>
      </c>
      <c r="H1292" s="11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</row>
    <row r="1293" spans="1:20" ht="15" x14ac:dyDescent="0.25">
      <c r="A1293" s="1" t="s">
        <v>335</v>
      </c>
      <c r="B1293" s="1" t="s">
        <v>336</v>
      </c>
      <c r="C1293" s="1" t="str">
        <f t="shared" si="84"/>
        <v>F0161-U1021</v>
      </c>
      <c r="D1293" s="1" t="s">
        <v>1080</v>
      </c>
      <c r="E1293" s="1" t="s">
        <v>1123</v>
      </c>
      <c r="F1293" s="21" t="s">
        <v>1239</v>
      </c>
      <c r="G1293" s="11" t="str">
        <f t="shared" si="85"/>
        <v>F0161-U1021-költségmegosztó 4</v>
      </c>
      <c r="H1293" s="11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</row>
    <row r="1294" spans="1:20" ht="15" x14ac:dyDescent="0.25">
      <c r="A1294" s="1" t="s">
        <v>335</v>
      </c>
      <c r="B1294" s="1" t="s">
        <v>336</v>
      </c>
      <c r="C1294" s="1" t="str">
        <f t="shared" si="84"/>
        <v>F0161-U1021</v>
      </c>
      <c r="D1294" s="1" t="s">
        <v>1080</v>
      </c>
      <c r="E1294" s="1" t="s">
        <v>1123</v>
      </c>
      <c r="F1294" s="21" t="s">
        <v>1240</v>
      </c>
      <c r="G1294" s="11" t="str">
        <f t="shared" si="85"/>
        <v>F0161-U1021-költségmegosztó 5</v>
      </c>
      <c r="H1294" s="11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</row>
    <row r="1295" spans="1:20" ht="15" x14ac:dyDescent="0.25">
      <c r="A1295" s="1" t="s">
        <v>337</v>
      </c>
      <c r="B1295" s="1" t="s">
        <v>338</v>
      </c>
      <c r="C1295" s="1" t="str">
        <f t="shared" si="84"/>
        <v>F0162-U0584</v>
      </c>
      <c r="D1295" s="1" t="s">
        <v>1081</v>
      </c>
      <c r="E1295" s="1" t="s">
        <v>1123</v>
      </c>
      <c r="F1295" s="21" t="s">
        <v>1236</v>
      </c>
      <c r="G1295" s="11" t="str">
        <f t="shared" si="85"/>
        <v>F0162-U0584-költségmegosztó 1</v>
      </c>
      <c r="H1295" s="11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</row>
    <row r="1296" spans="1:20" ht="15" x14ac:dyDescent="0.25">
      <c r="A1296" s="1" t="s">
        <v>337</v>
      </c>
      <c r="B1296" s="1" t="s">
        <v>338</v>
      </c>
      <c r="C1296" s="1" t="str">
        <f t="shared" si="84"/>
        <v>F0162-U0584</v>
      </c>
      <c r="D1296" s="1" t="s">
        <v>1081</v>
      </c>
      <c r="E1296" s="1" t="s">
        <v>1123</v>
      </c>
      <c r="F1296" s="21" t="s">
        <v>1237</v>
      </c>
      <c r="G1296" s="11" t="str">
        <f t="shared" si="85"/>
        <v>F0162-U0584-költségmegosztó 2</v>
      </c>
      <c r="H1296" s="11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</row>
    <row r="1297" spans="1:20" ht="15" x14ac:dyDescent="0.25">
      <c r="A1297" s="1" t="s">
        <v>337</v>
      </c>
      <c r="B1297" s="1" t="s">
        <v>338</v>
      </c>
      <c r="C1297" s="1" t="str">
        <f t="shared" si="84"/>
        <v>F0162-U0584</v>
      </c>
      <c r="D1297" s="1" t="s">
        <v>1081</v>
      </c>
      <c r="E1297" s="1" t="s">
        <v>1123</v>
      </c>
      <c r="F1297" s="21" t="s">
        <v>1238</v>
      </c>
      <c r="G1297" s="11" t="str">
        <f t="shared" si="85"/>
        <v>F0162-U0584-költségmegosztó 3</v>
      </c>
      <c r="H1297" s="11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</row>
    <row r="1298" spans="1:20" ht="15" x14ac:dyDescent="0.25">
      <c r="A1298" s="1" t="s">
        <v>337</v>
      </c>
      <c r="B1298" s="1" t="s">
        <v>338</v>
      </c>
      <c r="C1298" s="1" t="str">
        <f t="shared" si="84"/>
        <v>F0162-U0584</v>
      </c>
      <c r="D1298" s="1" t="s">
        <v>1081</v>
      </c>
      <c r="E1298" s="1" t="s">
        <v>1123</v>
      </c>
      <c r="F1298" s="21" t="s">
        <v>1239</v>
      </c>
      <c r="G1298" s="11" t="str">
        <f t="shared" si="85"/>
        <v>F0162-U0584-költségmegosztó 4</v>
      </c>
      <c r="H1298" s="11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</row>
    <row r="1299" spans="1:20" ht="15" x14ac:dyDescent="0.25">
      <c r="A1299" s="1" t="s">
        <v>337</v>
      </c>
      <c r="B1299" s="1" t="s">
        <v>338</v>
      </c>
      <c r="C1299" s="1" t="str">
        <f t="shared" si="84"/>
        <v>F0162-U0584</v>
      </c>
      <c r="D1299" s="1" t="s">
        <v>1081</v>
      </c>
      <c r="E1299" s="1" t="s">
        <v>1123</v>
      </c>
      <c r="F1299" s="21" t="s">
        <v>1240</v>
      </c>
      <c r="G1299" s="11" t="str">
        <f t="shared" si="85"/>
        <v>F0162-U0584-költségmegosztó 5</v>
      </c>
      <c r="H1299" s="11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</row>
    <row r="1300" spans="1:20" ht="15" x14ac:dyDescent="0.25">
      <c r="A1300" s="1" t="s">
        <v>339</v>
      </c>
      <c r="B1300" s="1" t="s">
        <v>340</v>
      </c>
      <c r="C1300" s="1" t="str">
        <f t="shared" si="84"/>
        <v>F0163-U0163</v>
      </c>
      <c r="D1300" s="1" t="s">
        <v>1081</v>
      </c>
      <c r="E1300" s="1" t="s">
        <v>1123</v>
      </c>
      <c r="F1300" s="21" t="s">
        <v>1236</v>
      </c>
      <c r="G1300" s="11" t="str">
        <f t="shared" si="85"/>
        <v>F0163-U0163-költségmegosztó 1</v>
      </c>
      <c r="H1300" s="11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</row>
    <row r="1301" spans="1:20" ht="15" x14ac:dyDescent="0.25">
      <c r="A1301" s="1" t="s">
        <v>339</v>
      </c>
      <c r="B1301" s="1" t="s">
        <v>340</v>
      </c>
      <c r="C1301" s="1" t="str">
        <f t="shared" si="84"/>
        <v>F0163-U0163</v>
      </c>
      <c r="D1301" s="1" t="s">
        <v>1081</v>
      </c>
      <c r="E1301" s="1" t="s">
        <v>1123</v>
      </c>
      <c r="F1301" s="21" t="s">
        <v>1237</v>
      </c>
      <c r="G1301" s="11" t="str">
        <f t="shared" si="85"/>
        <v>F0163-U0163-költségmegosztó 2</v>
      </c>
      <c r="H1301" s="11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</row>
    <row r="1302" spans="1:20" ht="15" x14ac:dyDescent="0.25">
      <c r="A1302" s="1" t="s">
        <v>339</v>
      </c>
      <c r="B1302" s="1" t="s">
        <v>340</v>
      </c>
      <c r="C1302" s="1" t="str">
        <f t="shared" si="84"/>
        <v>F0163-U0163</v>
      </c>
      <c r="D1302" s="1" t="s">
        <v>1081</v>
      </c>
      <c r="E1302" s="1" t="s">
        <v>1123</v>
      </c>
      <c r="F1302" s="21" t="s">
        <v>1238</v>
      </c>
      <c r="G1302" s="11" t="str">
        <f t="shared" si="85"/>
        <v>F0163-U0163-költségmegosztó 3</v>
      </c>
      <c r="H1302" s="11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</row>
    <row r="1303" spans="1:20" ht="15" x14ac:dyDescent="0.25">
      <c r="A1303" s="1" t="s">
        <v>339</v>
      </c>
      <c r="B1303" s="1" t="s">
        <v>340</v>
      </c>
      <c r="C1303" s="1" t="str">
        <f t="shared" si="84"/>
        <v>F0163-U0163</v>
      </c>
      <c r="D1303" s="1" t="s">
        <v>1081</v>
      </c>
      <c r="E1303" s="1" t="s">
        <v>1123</v>
      </c>
      <c r="F1303" s="21" t="s">
        <v>1239</v>
      </c>
      <c r="G1303" s="11" t="str">
        <f t="shared" si="85"/>
        <v>F0163-U0163-költségmegosztó 4</v>
      </c>
      <c r="H1303" s="11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</row>
    <row r="1304" spans="1:20" ht="15" x14ac:dyDescent="0.25">
      <c r="A1304" s="1" t="s">
        <v>339</v>
      </c>
      <c r="B1304" s="1" t="s">
        <v>340</v>
      </c>
      <c r="C1304" s="1" t="str">
        <f t="shared" si="84"/>
        <v>F0163-U0163</v>
      </c>
      <c r="D1304" s="1" t="s">
        <v>1081</v>
      </c>
      <c r="E1304" s="1" t="s">
        <v>1123</v>
      </c>
      <c r="F1304" s="21" t="s">
        <v>1240</v>
      </c>
      <c r="G1304" s="11" t="str">
        <f t="shared" si="85"/>
        <v>F0163-U0163-költségmegosztó 5</v>
      </c>
      <c r="H1304" s="11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</row>
    <row r="1305" spans="1:20" ht="15" x14ac:dyDescent="0.25">
      <c r="A1305" s="1" t="s">
        <v>341</v>
      </c>
      <c r="B1305" s="1" t="s">
        <v>342</v>
      </c>
      <c r="C1305" s="1" t="str">
        <f t="shared" si="84"/>
        <v>F0164-U0164</v>
      </c>
      <c r="D1305" s="1" t="s">
        <v>1081</v>
      </c>
      <c r="E1305" s="1" t="s">
        <v>1123</v>
      </c>
      <c r="F1305" s="21" t="s">
        <v>1236</v>
      </c>
      <c r="G1305" s="11" t="str">
        <f t="shared" si="85"/>
        <v>F0164-U0164-költségmegosztó 1</v>
      </c>
      <c r="H1305" s="11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</row>
    <row r="1306" spans="1:20" ht="15" x14ac:dyDescent="0.25">
      <c r="A1306" s="1" t="s">
        <v>341</v>
      </c>
      <c r="B1306" s="1" t="s">
        <v>342</v>
      </c>
      <c r="C1306" s="1" t="str">
        <f t="shared" si="84"/>
        <v>F0164-U0164</v>
      </c>
      <c r="D1306" s="1" t="s">
        <v>1081</v>
      </c>
      <c r="E1306" s="1" t="s">
        <v>1123</v>
      </c>
      <c r="F1306" s="21" t="s">
        <v>1237</v>
      </c>
      <c r="G1306" s="11" t="str">
        <f t="shared" si="85"/>
        <v>F0164-U0164-költségmegosztó 2</v>
      </c>
      <c r="H1306" s="11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</row>
    <row r="1307" spans="1:20" ht="15" x14ac:dyDescent="0.25">
      <c r="A1307" s="1" t="s">
        <v>341</v>
      </c>
      <c r="B1307" s="1" t="s">
        <v>342</v>
      </c>
      <c r="C1307" s="1" t="str">
        <f t="shared" si="84"/>
        <v>F0164-U0164</v>
      </c>
      <c r="D1307" s="1" t="s">
        <v>1081</v>
      </c>
      <c r="E1307" s="1" t="s">
        <v>1123</v>
      </c>
      <c r="F1307" s="21" t="s">
        <v>1238</v>
      </c>
      <c r="G1307" s="11" t="str">
        <f t="shared" si="85"/>
        <v>F0164-U0164-költségmegosztó 3</v>
      </c>
      <c r="H1307" s="11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</row>
    <row r="1308" spans="1:20" ht="15" x14ac:dyDescent="0.25">
      <c r="A1308" s="1" t="s">
        <v>341</v>
      </c>
      <c r="B1308" s="1" t="s">
        <v>342</v>
      </c>
      <c r="C1308" s="1" t="str">
        <f t="shared" si="84"/>
        <v>F0164-U0164</v>
      </c>
      <c r="D1308" s="1" t="s">
        <v>1081</v>
      </c>
      <c r="E1308" s="1" t="s">
        <v>1123</v>
      </c>
      <c r="F1308" s="21" t="s">
        <v>1239</v>
      </c>
      <c r="G1308" s="11" t="str">
        <f t="shared" si="85"/>
        <v>F0164-U0164-költségmegosztó 4</v>
      </c>
      <c r="H1308" s="11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</row>
    <row r="1309" spans="1:20" ht="15" x14ac:dyDescent="0.25">
      <c r="A1309" s="1" t="s">
        <v>341</v>
      </c>
      <c r="B1309" s="1" t="s">
        <v>342</v>
      </c>
      <c r="C1309" s="1" t="str">
        <f t="shared" si="84"/>
        <v>F0164-U0164</v>
      </c>
      <c r="D1309" s="1" t="s">
        <v>1081</v>
      </c>
      <c r="E1309" s="1" t="s">
        <v>1123</v>
      </c>
      <c r="F1309" s="21" t="s">
        <v>1240</v>
      </c>
      <c r="G1309" s="11" t="str">
        <f t="shared" si="85"/>
        <v>F0164-U0164-költségmegosztó 5</v>
      </c>
      <c r="H1309" s="11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</row>
    <row r="1310" spans="1:20" ht="15" x14ac:dyDescent="0.25">
      <c r="A1310" s="1" t="s">
        <v>343</v>
      </c>
      <c r="B1310" s="1" t="s">
        <v>344</v>
      </c>
      <c r="C1310" s="1" t="str">
        <f t="shared" si="84"/>
        <v>F0165-U0165</v>
      </c>
      <c r="D1310" s="1" t="s">
        <v>1081</v>
      </c>
      <c r="E1310" s="1" t="s">
        <v>1123</v>
      </c>
      <c r="F1310" s="21" t="s">
        <v>1236</v>
      </c>
      <c r="G1310" s="11" t="str">
        <f t="shared" si="85"/>
        <v>F0165-U0165-költségmegosztó 1</v>
      </c>
      <c r="H1310" s="11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</row>
    <row r="1311" spans="1:20" ht="15" x14ac:dyDescent="0.25">
      <c r="A1311" s="1" t="s">
        <v>343</v>
      </c>
      <c r="B1311" s="1" t="s">
        <v>344</v>
      </c>
      <c r="C1311" s="1" t="str">
        <f t="shared" si="84"/>
        <v>F0165-U0165</v>
      </c>
      <c r="D1311" s="1" t="s">
        <v>1081</v>
      </c>
      <c r="E1311" s="1" t="s">
        <v>1123</v>
      </c>
      <c r="F1311" s="21" t="s">
        <v>1237</v>
      </c>
      <c r="G1311" s="11" t="str">
        <f t="shared" si="85"/>
        <v>F0165-U0165-költségmegosztó 2</v>
      </c>
      <c r="H1311" s="11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</row>
    <row r="1312" spans="1:20" ht="15" x14ac:dyDescent="0.25">
      <c r="A1312" s="1" t="s">
        <v>343</v>
      </c>
      <c r="B1312" s="1" t="s">
        <v>344</v>
      </c>
      <c r="C1312" s="1" t="str">
        <f t="shared" si="84"/>
        <v>F0165-U0165</v>
      </c>
      <c r="D1312" s="1" t="s">
        <v>1081</v>
      </c>
      <c r="E1312" s="1" t="s">
        <v>1123</v>
      </c>
      <c r="F1312" s="21" t="s">
        <v>1238</v>
      </c>
      <c r="G1312" s="11" t="str">
        <f t="shared" si="85"/>
        <v>F0165-U0165-költségmegosztó 3</v>
      </c>
      <c r="H1312" s="11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</row>
    <row r="1313" spans="1:20" ht="15" x14ac:dyDescent="0.25">
      <c r="A1313" s="1" t="s">
        <v>343</v>
      </c>
      <c r="B1313" s="1" t="s">
        <v>344</v>
      </c>
      <c r="C1313" s="1" t="str">
        <f t="shared" si="84"/>
        <v>F0165-U0165</v>
      </c>
      <c r="D1313" s="1" t="s">
        <v>1081</v>
      </c>
      <c r="E1313" s="1" t="s">
        <v>1123</v>
      </c>
      <c r="F1313" s="21" t="s">
        <v>1239</v>
      </c>
      <c r="G1313" s="11" t="str">
        <f t="shared" si="85"/>
        <v>F0165-U0165-költségmegosztó 4</v>
      </c>
      <c r="H1313" s="11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</row>
    <row r="1314" spans="1:20" ht="15" x14ac:dyDescent="0.25">
      <c r="A1314" s="1" t="s">
        <v>343</v>
      </c>
      <c r="B1314" s="1" t="s">
        <v>344</v>
      </c>
      <c r="C1314" s="1" t="str">
        <f t="shared" si="84"/>
        <v>F0165-U0165</v>
      </c>
      <c r="D1314" s="1" t="s">
        <v>1081</v>
      </c>
      <c r="E1314" s="1" t="s">
        <v>1123</v>
      </c>
      <c r="F1314" s="21" t="s">
        <v>1240</v>
      </c>
      <c r="G1314" s="11" t="str">
        <f t="shared" si="85"/>
        <v>F0165-U0165-költségmegosztó 5</v>
      </c>
      <c r="H1314" s="11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</row>
    <row r="1315" spans="1:20" ht="15" x14ac:dyDescent="0.25">
      <c r="A1315" s="1" t="s">
        <v>345</v>
      </c>
      <c r="B1315" s="1" t="s">
        <v>346</v>
      </c>
      <c r="C1315" s="1" t="str">
        <f t="shared" si="84"/>
        <v>F0166-U0872</v>
      </c>
      <c r="D1315" s="1" t="s">
        <v>1081</v>
      </c>
      <c r="E1315" s="1" t="s">
        <v>1123</v>
      </c>
      <c r="F1315" s="21" t="s">
        <v>1236</v>
      </c>
      <c r="G1315" s="11" t="str">
        <f t="shared" si="85"/>
        <v>F0166-U0872-költségmegosztó 1</v>
      </c>
      <c r="H1315" s="11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</row>
    <row r="1316" spans="1:20" ht="15" x14ac:dyDescent="0.25">
      <c r="A1316" s="1" t="s">
        <v>345</v>
      </c>
      <c r="B1316" s="1" t="s">
        <v>346</v>
      </c>
      <c r="C1316" s="1" t="str">
        <f t="shared" si="84"/>
        <v>F0166-U0872</v>
      </c>
      <c r="D1316" s="1" t="s">
        <v>1081</v>
      </c>
      <c r="E1316" s="1" t="s">
        <v>1123</v>
      </c>
      <c r="F1316" s="21" t="s">
        <v>1237</v>
      </c>
      <c r="G1316" s="11" t="str">
        <f t="shared" si="85"/>
        <v>F0166-U0872-költségmegosztó 2</v>
      </c>
      <c r="H1316" s="11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</row>
    <row r="1317" spans="1:20" ht="15" x14ac:dyDescent="0.25">
      <c r="A1317" s="1" t="s">
        <v>345</v>
      </c>
      <c r="B1317" s="1" t="s">
        <v>346</v>
      </c>
      <c r="C1317" s="1" t="str">
        <f t="shared" si="84"/>
        <v>F0166-U0872</v>
      </c>
      <c r="D1317" s="1" t="s">
        <v>1081</v>
      </c>
      <c r="E1317" s="1" t="s">
        <v>1123</v>
      </c>
      <c r="F1317" s="21" t="s">
        <v>1238</v>
      </c>
      <c r="G1317" s="11" t="str">
        <f t="shared" si="85"/>
        <v>F0166-U0872-költségmegosztó 3</v>
      </c>
      <c r="H1317" s="11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</row>
    <row r="1318" spans="1:20" ht="15" x14ac:dyDescent="0.25">
      <c r="A1318" s="1" t="s">
        <v>345</v>
      </c>
      <c r="B1318" s="1" t="s">
        <v>346</v>
      </c>
      <c r="C1318" s="1" t="str">
        <f t="shared" si="84"/>
        <v>F0166-U0872</v>
      </c>
      <c r="D1318" s="1" t="s">
        <v>1081</v>
      </c>
      <c r="E1318" s="1" t="s">
        <v>1123</v>
      </c>
      <c r="F1318" s="21" t="s">
        <v>1239</v>
      </c>
      <c r="G1318" s="11" t="str">
        <f t="shared" si="85"/>
        <v>F0166-U0872-költségmegosztó 4</v>
      </c>
      <c r="H1318" s="11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</row>
    <row r="1319" spans="1:20" ht="15" x14ac:dyDescent="0.25">
      <c r="A1319" s="1" t="s">
        <v>345</v>
      </c>
      <c r="B1319" s="1" t="s">
        <v>346</v>
      </c>
      <c r="C1319" s="1" t="str">
        <f t="shared" si="84"/>
        <v>F0166-U0872</v>
      </c>
      <c r="D1319" s="1" t="s">
        <v>1081</v>
      </c>
      <c r="E1319" s="1" t="s">
        <v>1123</v>
      </c>
      <c r="F1319" s="21" t="s">
        <v>1240</v>
      </c>
      <c r="G1319" s="11" t="str">
        <f t="shared" si="85"/>
        <v>F0166-U0872-költségmegosztó 5</v>
      </c>
      <c r="H1319" s="11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</row>
    <row r="1320" spans="1:20" ht="15" x14ac:dyDescent="0.25">
      <c r="A1320" s="1" t="s">
        <v>347</v>
      </c>
      <c r="B1320" s="1" t="s">
        <v>348</v>
      </c>
      <c r="C1320" s="1" t="str">
        <f t="shared" si="84"/>
        <v>F0167-U0799</v>
      </c>
      <c r="D1320" s="1" t="s">
        <v>1081</v>
      </c>
      <c r="E1320" s="1" t="s">
        <v>1123</v>
      </c>
      <c r="F1320" s="21" t="s">
        <v>1236</v>
      </c>
      <c r="G1320" s="11" t="str">
        <f t="shared" si="85"/>
        <v>F0167-U0799-költségmegosztó 1</v>
      </c>
      <c r="H1320" s="11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</row>
    <row r="1321" spans="1:20" ht="15" x14ac:dyDescent="0.25">
      <c r="A1321" s="1" t="s">
        <v>347</v>
      </c>
      <c r="B1321" s="1" t="s">
        <v>348</v>
      </c>
      <c r="C1321" s="1" t="str">
        <f t="shared" si="84"/>
        <v>F0167-U0799</v>
      </c>
      <c r="D1321" s="1" t="s">
        <v>1081</v>
      </c>
      <c r="E1321" s="1" t="s">
        <v>1123</v>
      </c>
      <c r="F1321" s="21" t="s">
        <v>1237</v>
      </c>
      <c r="G1321" s="11" t="str">
        <f t="shared" si="85"/>
        <v>F0167-U0799-költségmegosztó 2</v>
      </c>
      <c r="H1321" s="11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</row>
    <row r="1322" spans="1:20" ht="15" x14ac:dyDescent="0.25">
      <c r="A1322" s="1" t="s">
        <v>347</v>
      </c>
      <c r="B1322" s="1" t="s">
        <v>348</v>
      </c>
      <c r="C1322" s="1" t="str">
        <f t="shared" si="84"/>
        <v>F0167-U0799</v>
      </c>
      <c r="D1322" s="1" t="s">
        <v>1081</v>
      </c>
      <c r="E1322" s="1" t="s">
        <v>1123</v>
      </c>
      <c r="F1322" s="21" t="s">
        <v>1238</v>
      </c>
      <c r="G1322" s="11" t="str">
        <f t="shared" si="85"/>
        <v>F0167-U0799-költségmegosztó 3</v>
      </c>
      <c r="H1322" s="11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</row>
    <row r="1323" spans="1:20" ht="15" x14ac:dyDescent="0.25">
      <c r="A1323" s="1" t="s">
        <v>347</v>
      </c>
      <c r="B1323" s="1" t="s">
        <v>348</v>
      </c>
      <c r="C1323" s="1" t="str">
        <f t="shared" si="84"/>
        <v>F0167-U0799</v>
      </c>
      <c r="D1323" s="1" t="s">
        <v>1081</v>
      </c>
      <c r="E1323" s="1" t="s">
        <v>1123</v>
      </c>
      <c r="F1323" s="21" t="s">
        <v>1239</v>
      </c>
      <c r="G1323" s="11" t="str">
        <f t="shared" si="85"/>
        <v>F0167-U0799-költségmegosztó 4</v>
      </c>
      <c r="H1323" s="11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</row>
    <row r="1324" spans="1:20" ht="15" x14ac:dyDescent="0.25">
      <c r="A1324" s="1" t="s">
        <v>347</v>
      </c>
      <c r="B1324" s="1" t="s">
        <v>348</v>
      </c>
      <c r="C1324" s="1" t="str">
        <f t="shared" si="84"/>
        <v>F0167-U0799</v>
      </c>
      <c r="D1324" s="1" t="s">
        <v>1081</v>
      </c>
      <c r="E1324" s="1" t="s">
        <v>1123</v>
      </c>
      <c r="F1324" s="21" t="s">
        <v>1240</v>
      </c>
      <c r="G1324" s="11" t="str">
        <f t="shared" si="85"/>
        <v>F0167-U0799-költségmegosztó 5</v>
      </c>
      <c r="H1324" s="11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</row>
    <row r="1325" spans="1:20" ht="15" x14ac:dyDescent="0.25">
      <c r="A1325" s="1" t="s">
        <v>349</v>
      </c>
      <c r="B1325" s="1" t="s">
        <v>350</v>
      </c>
      <c r="C1325" s="1" t="str">
        <f t="shared" si="84"/>
        <v>F0168-U0811</v>
      </c>
      <c r="D1325" s="1" t="s">
        <v>1081</v>
      </c>
      <c r="E1325" s="1" t="s">
        <v>1123</v>
      </c>
      <c r="F1325" s="21" t="s">
        <v>1236</v>
      </c>
      <c r="G1325" s="11" t="str">
        <f t="shared" si="85"/>
        <v>F0168-U0811-költségmegosztó 1</v>
      </c>
      <c r="H1325" s="11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</row>
    <row r="1326" spans="1:20" ht="15" x14ac:dyDescent="0.25">
      <c r="A1326" s="1" t="s">
        <v>349</v>
      </c>
      <c r="B1326" s="1" t="s">
        <v>350</v>
      </c>
      <c r="C1326" s="1" t="str">
        <f t="shared" si="84"/>
        <v>F0168-U0811</v>
      </c>
      <c r="D1326" s="1" t="s">
        <v>1081</v>
      </c>
      <c r="E1326" s="1" t="s">
        <v>1123</v>
      </c>
      <c r="F1326" s="21" t="s">
        <v>1237</v>
      </c>
      <c r="G1326" s="11" t="str">
        <f t="shared" si="85"/>
        <v>F0168-U0811-költségmegosztó 2</v>
      </c>
      <c r="H1326" s="11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</row>
    <row r="1327" spans="1:20" ht="15" x14ac:dyDescent="0.25">
      <c r="A1327" s="1" t="s">
        <v>349</v>
      </c>
      <c r="B1327" s="1" t="s">
        <v>350</v>
      </c>
      <c r="C1327" s="1" t="str">
        <f t="shared" si="84"/>
        <v>F0168-U0811</v>
      </c>
      <c r="D1327" s="1" t="s">
        <v>1081</v>
      </c>
      <c r="E1327" s="1" t="s">
        <v>1123</v>
      </c>
      <c r="F1327" s="21" t="s">
        <v>1238</v>
      </c>
      <c r="G1327" s="11" t="str">
        <f t="shared" si="85"/>
        <v>F0168-U0811-költségmegosztó 3</v>
      </c>
      <c r="H1327" s="11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</row>
    <row r="1328" spans="1:20" ht="15" x14ac:dyDescent="0.25">
      <c r="A1328" s="1" t="s">
        <v>349</v>
      </c>
      <c r="B1328" s="1" t="s">
        <v>350</v>
      </c>
      <c r="C1328" s="1" t="str">
        <f t="shared" si="84"/>
        <v>F0168-U0811</v>
      </c>
      <c r="D1328" s="1" t="s">
        <v>1081</v>
      </c>
      <c r="E1328" s="1" t="s">
        <v>1123</v>
      </c>
      <c r="F1328" s="21" t="s">
        <v>1239</v>
      </c>
      <c r="G1328" s="11" t="str">
        <f t="shared" si="85"/>
        <v>F0168-U0811-költségmegosztó 4</v>
      </c>
      <c r="H1328" s="11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</row>
    <row r="1329" spans="1:20" ht="15" x14ac:dyDescent="0.25">
      <c r="A1329" s="1" t="s">
        <v>349</v>
      </c>
      <c r="B1329" s="1" t="s">
        <v>350</v>
      </c>
      <c r="C1329" s="1" t="str">
        <f t="shared" si="84"/>
        <v>F0168-U0811</v>
      </c>
      <c r="D1329" s="1" t="s">
        <v>1081</v>
      </c>
      <c r="E1329" s="1" t="s">
        <v>1123</v>
      </c>
      <c r="F1329" s="21" t="s">
        <v>1240</v>
      </c>
      <c r="G1329" s="11" t="str">
        <f t="shared" si="85"/>
        <v>F0168-U0811-költségmegosztó 5</v>
      </c>
      <c r="H1329" s="11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</row>
    <row r="1330" spans="1:20" ht="15" x14ac:dyDescent="0.25">
      <c r="A1330" s="1" t="s">
        <v>351</v>
      </c>
      <c r="B1330" s="1" t="s">
        <v>352</v>
      </c>
      <c r="C1330" s="1" t="str">
        <f t="shared" si="84"/>
        <v>F0169-U0169</v>
      </c>
      <c r="D1330" s="1" t="s">
        <v>1081</v>
      </c>
      <c r="E1330" s="1" t="s">
        <v>1123</v>
      </c>
      <c r="F1330" s="21" t="s">
        <v>1236</v>
      </c>
      <c r="G1330" s="11" t="str">
        <f t="shared" si="85"/>
        <v>F0169-U0169-költségmegosztó 1</v>
      </c>
      <c r="H1330" s="11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</row>
    <row r="1331" spans="1:20" ht="15" x14ac:dyDescent="0.25">
      <c r="A1331" s="1" t="s">
        <v>351</v>
      </c>
      <c r="B1331" s="1" t="s">
        <v>352</v>
      </c>
      <c r="C1331" s="1" t="str">
        <f t="shared" si="84"/>
        <v>F0169-U0169</v>
      </c>
      <c r="D1331" s="1" t="s">
        <v>1081</v>
      </c>
      <c r="E1331" s="1" t="s">
        <v>1123</v>
      </c>
      <c r="F1331" s="21" t="s">
        <v>1237</v>
      </c>
      <c r="G1331" s="11" t="str">
        <f t="shared" si="85"/>
        <v>F0169-U0169-költségmegosztó 2</v>
      </c>
      <c r="H1331" s="11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</row>
    <row r="1332" spans="1:20" ht="15" x14ac:dyDescent="0.25">
      <c r="A1332" s="1" t="s">
        <v>351</v>
      </c>
      <c r="B1332" s="1" t="s">
        <v>352</v>
      </c>
      <c r="C1332" s="1" t="str">
        <f t="shared" si="84"/>
        <v>F0169-U0169</v>
      </c>
      <c r="D1332" s="1" t="s">
        <v>1081</v>
      </c>
      <c r="E1332" s="1" t="s">
        <v>1123</v>
      </c>
      <c r="F1332" s="21" t="s">
        <v>1238</v>
      </c>
      <c r="G1332" s="11" t="str">
        <f t="shared" si="85"/>
        <v>F0169-U0169-költségmegosztó 3</v>
      </c>
      <c r="H1332" s="11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</row>
    <row r="1333" spans="1:20" ht="15" x14ac:dyDescent="0.25">
      <c r="A1333" s="1" t="s">
        <v>351</v>
      </c>
      <c r="B1333" s="1" t="s">
        <v>352</v>
      </c>
      <c r="C1333" s="1" t="str">
        <f t="shared" si="84"/>
        <v>F0169-U0169</v>
      </c>
      <c r="D1333" s="1" t="s">
        <v>1081</v>
      </c>
      <c r="E1333" s="1" t="s">
        <v>1123</v>
      </c>
      <c r="F1333" s="21" t="s">
        <v>1239</v>
      </c>
      <c r="G1333" s="11" t="str">
        <f t="shared" si="85"/>
        <v>F0169-U0169-költségmegosztó 4</v>
      </c>
      <c r="H1333" s="11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</row>
    <row r="1334" spans="1:20" ht="15" x14ac:dyDescent="0.25">
      <c r="A1334" s="1" t="s">
        <v>351</v>
      </c>
      <c r="B1334" s="1" t="s">
        <v>352</v>
      </c>
      <c r="C1334" s="1" t="str">
        <f t="shared" si="84"/>
        <v>F0169-U0169</v>
      </c>
      <c r="D1334" s="1" t="s">
        <v>1081</v>
      </c>
      <c r="E1334" s="1" t="s">
        <v>1123</v>
      </c>
      <c r="F1334" s="21" t="s">
        <v>1240</v>
      </c>
      <c r="G1334" s="11" t="str">
        <f t="shared" si="85"/>
        <v>F0169-U0169-költségmegosztó 5</v>
      </c>
      <c r="H1334" s="11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</row>
    <row r="1335" spans="1:20" ht="15" x14ac:dyDescent="0.25">
      <c r="A1335" s="1" t="s">
        <v>353</v>
      </c>
      <c r="B1335" s="1" t="s">
        <v>354</v>
      </c>
      <c r="C1335" s="1" t="str">
        <f t="shared" si="84"/>
        <v>F0170-U0939</v>
      </c>
      <c r="D1335" s="1" t="s">
        <v>1081</v>
      </c>
      <c r="E1335" s="1" t="s">
        <v>1123</v>
      </c>
      <c r="F1335" s="21" t="s">
        <v>1236</v>
      </c>
      <c r="G1335" s="11" t="str">
        <f t="shared" si="85"/>
        <v>F0170-U0939-költségmegosztó 1</v>
      </c>
      <c r="H1335" s="11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</row>
    <row r="1336" spans="1:20" ht="15" x14ac:dyDescent="0.25">
      <c r="A1336" s="1" t="s">
        <v>353</v>
      </c>
      <c r="B1336" s="1" t="s">
        <v>354</v>
      </c>
      <c r="C1336" s="1" t="str">
        <f t="shared" si="84"/>
        <v>F0170-U0939</v>
      </c>
      <c r="D1336" s="1" t="s">
        <v>1081</v>
      </c>
      <c r="E1336" s="1" t="s">
        <v>1123</v>
      </c>
      <c r="F1336" s="21" t="s">
        <v>1237</v>
      </c>
      <c r="G1336" s="11" t="str">
        <f t="shared" si="85"/>
        <v>F0170-U0939-költségmegosztó 2</v>
      </c>
      <c r="H1336" s="11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</row>
    <row r="1337" spans="1:20" ht="15" x14ac:dyDescent="0.25">
      <c r="A1337" s="1" t="s">
        <v>353</v>
      </c>
      <c r="B1337" s="1" t="s">
        <v>354</v>
      </c>
      <c r="C1337" s="1" t="str">
        <f t="shared" si="84"/>
        <v>F0170-U0939</v>
      </c>
      <c r="D1337" s="1" t="s">
        <v>1081</v>
      </c>
      <c r="E1337" s="1" t="s">
        <v>1123</v>
      </c>
      <c r="F1337" s="21" t="s">
        <v>1238</v>
      </c>
      <c r="G1337" s="11" t="str">
        <f t="shared" si="85"/>
        <v>F0170-U0939-költségmegosztó 3</v>
      </c>
      <c r="H1337" s="11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</row>
    <row r="1338" spans="1:20" ht="15" x14ac:dyDescent="0.25">
      <c r="A1338" s="1" t="s">
        <v>353</v>
      </c>
      <c r="B1338" s="1" t="s">
        <v>354</v>
      </c>
      <c r="C1338" s="1" t="str">
        <f t="shared" si="84"/>
        <v>F0170-U0939</v>
      </c>
      <c r="D1338" s="1" t="s">
        <v>1081</v>
      </c>
      <c r="E1338" s="1" t="s">
        <v>1123</v>
      </c>
      <c r="F1338" s="21" t="s">
        <v>1239</v>
      </c>
      <c r="G1338" s="11" t="str">
        <f t="shared" si="85"/>
        <v>F0170-U0939-költségmegosztó 4</v>
      </c>
      <c r="H1338" s="11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</row>
    <row r="1339" spans="1:20" ht="15" x14ac:dyDescent="0.25">
      <c r="A1339" s="1" t="s">
        <v>353</v>
      </c>
      <c r="B1339" s="1" t="s">
        <v>354</v>
      </c>
      <c r="C1339" s="1" t="str">
        <f t="shared" si="84"/>
        <v>F0170-U0939</v>
      </c>
      <c r="D1339" s="1" t="s">
        <v>1081</v>
      </c>
      <c r="E1339" s="1" t="s">
        <v>1123</v>
      </c>
      <c r="F1339" s="21" t="s">
        <v>1240</v>
      </c>
      <c r="G1339" s="11" t="str">
        <f t="shared" si="85"/>
        <v>F0170-U0939-költségmegosztó 5</v>
      </c>
      <c r="H1339" s="11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</row>
    <row r="1340" spans="1:20" ht="15" x14ac:dyDescent="0.25">
      <c r="A1340" s="1" t="s">
        <v>355</v>
      </c>
      <c r="B1340" s="1" t="s">
        <v>356</v>
      </c>
      <c r="C1340" s="1" t="str">
        <f t="shared" si="84"/>
        <v>F0171-U1016</v>
      </c>
      <c r="D1340" s="1" t="s">
        <v>1081</v>
      </c>
      <c r="E1340" s="1" t="s">
        <v>1123</v>
      </c>
      <c r="F1340" s="21" t="s">
        <v>1236</v>
      </c>
      <c r="G1340" s="11" t="str">
        <f t="shared" si="85"/>
        <v>F0171-U1016-költségmegosztó 1</v>
      </c>
      <c r="H1340" s="11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</row>
    <row r="1341" spans="1:20" ht="15" x14ac:dyDescent="0.25">
      <c r="A1341" s="1" t="s">
        <v>355</v>
      </c>
      <c r="B1341" s="1" t="s">
        <v>356</v>
      </c>
      <c r="C1341" s="1" t="str">
        <f t="shared" si="84"/>
        <v>F0171-U1016</v>
      </c>
      <c r="D1341" s="1" t="s">
        <v>1081</v>
      </c>
      <c r="E1341" s="1" t="s">
        <v>1123</v>
      </c>
      <c r="F1341" s="21" t="s">
        <v>1237</v>
      </c>
      <c r="G1341" s="11" t="str">
        <f t="shared" si="85"/>
        <v>F0171-U1016-költségmegosztó 2</v>
      </c>
      <c r="H1341" s="11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</row>
    <row r="1342" spans="1:20" ht="15" x14ac:dyDescent="0.25">
      <c r="A1342" s="1" t="s">
        <v>355</v>
      </c>
      <c r="B1342" s="1" t="s">
        <v>356</v>
      </c>
      <c r="C1342" s="1" t="str">
        <f t="shared" si="84"/>
        <v>F0171-U1016</v>
      </c>
      <c r="D1342" s="1" t="s">
        <v>1081</v>
      </c>
      <c r="E1342" s="1" t="s">
        <v>1123</v>
      </c>
      <c r="F1342" s="21" t="s">
        <v>1238</v>
      </c>
      <c r="G1342" s="11" t="str">
        <f t="shared" si="85"/>
        <v>F0171-U1016-költségmegosztó 3</v>
      </c>
      <c r="H1342" s="11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</row>
    <row r="1343" spans="1:20" ht="15" x14ac:dyDescent="0.25">
      <c r="A1343" s="1" t="s">
        <v>355</v>
      </c>
      <c r="B1343" s="1" t="s">
        <v>356</v>
      </c>
      <c r="C1343" s="1" t="str">
        <f t="shared" si="84"/>
        <v>F0171-U1016</v>
      </c>
      <c r="D1343" s="1" t="s">
        <v>1081</v>
      </c>
      <c r="E1343" s="1" t="s">
        <v>1123</v>
      </c>
      <c r="F1343" s="21" t="s">
        <v>1239</v>
      </c>
      <c r="G1343" s="11" t="str">
        <f t="shared" si="85"/>
        <v>F0171-U1016-költségmegosztó 4</v>
      </c>
      <c r="H1343" s="11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</row>
    <row r="1344" spans="1:20" ht="15" x14ac:dyDescent="0.25">
      <c r="A1344" s="1" t="s">
        <v>355</v>
      </c>
      <c r="B1344" s="1" t="s">
        <v>356</v>
      </c>
      <c r="C1344" s="1" t="str">
        <f t="shared" si="84"/>
        <v>F0171-U1016</v>
      </c>
      <c r="D1344" s="1" t="s">
        <v>1081</v>
      </c>
      <c r="E1344" s="1" t="s">
        <v>1123</v>
      </c>
      <c r="F1344" s="21" t="s">
        <v>1240</v>
      </c>
      <c r="G1344" s="11" t="str">
        <f t="shared" si="85"/>
        <v>F0171-U1016-költségmegosztó 5</v>
      </c>
      <c r="H1344" s="11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</row>
    <row r="1345" spans="1:20" ht="15" x14ac:dyDescent="0.25">
      <c r="A1345" s="1" t="s">
        <v>357</v>
      </c>
      <c r="B1345" s="1" t="s">
        <v>358</v>
      </c>
      <c r="C1345" s="1" t="str">
        <f t="shared" ref="C1345:C1408" si="86">CONCATENATE(A1345,"-",B1345)</f>
        <v>F0172-U0680</v>
      </c>
      <c r="D1345" s="1" t="s">
        <v>1081</v>
      </c>
      <c r="E1345" s="1" t="s">
        <v>1123</v>
      </c>
      <c r="F1345" s="21" t="s">
        <v>1236</v>
      </c>
      <c r="G1345" s="11" t="str">
        <f t="shared" ref="G1345:G1408" si="87">CONCATENATE(C1345,"-",F1345)</f>
        <v>F0172-U0680-költségmegosztó 1</v>
      </c>
      <c r="H1345" s="11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</row>
    <row r="1346" spans="1:20" ht="15" x14ac:dyDescent="0.25">
      <c r="A1346" s="1" t="s">
        <v>357</v>
      </c>
      <c r="B1346" s="1" t="s">
        <v>358</v>
      </c>
      <c r="C1346" s="1" t="str">
        <f t="shared" si="86"/>
        <v>F0172-U0680</v>
      </c>
      <c r="D1346" s="1" t="s">
        <v>1081</v>
      </c>
      <c r="E1346" s="1" t="s">
        <v>1123</v>
      </c>
      <c r="F1346" s="21" t="s">
        <v>1237</v>
      </c>
      <c r="G1346" s="11" t="str">
        <f t="shared" si="87"/>
        <v>F0172-U0680-költségmegosztó 2</v>
      </c>
      <c r="H1346" s="11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</row>
    <row r="1347" spans="1:20" ht="15" x14ac:dyDescent="0.25">
      <c r="A1347" s="1" t="s">
        <v>357</v>
      </c>
      <c r="B1347" s="1" t="s">
        <v>358</v>
      </c>
      <c r="C1347" s="1" t="str">
        <f t="shared" si="86"/>
        <v>F0172-U0680</v>
      </c>
      <c r="D1347" s="1" t="s">
        <v>1081</v>
      </c>
      <c r="E1347" s="1" t="s">
        <v>1123</v>
      </c>
      <c r="F1347" s="21" t="s">
        <v>1238</v>
      </c>
      <c r="G1347" s="11" t="str">
        <f t="shared" si="87"/>
        <v>F0172-U0680-költségmegosztó 3</v>
      </c>
      <c r="H1347" s="11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</row>
    <row r="1348" spans="1:20" ht="15" x14ac:dyDescent="0.25">
      <c r="A1348" s="1" t="s">
        <v>357</v>
      </c>
      <c r="B1348" s="1" t="s">
        <v>358</v>
      </c>
      <c r="C1348" s="1" t="str">
        <f t="shared" si="86"/>
        <v>F0172-U0680</v>
      </c>
      <c r="D1348" s="1" t="s">
        <v>1081</v>
      </c>
      <c r="E1348" s="1" t="s">
        <v>1123</v>
      </c>
      <c r="F1348" s="21" t="s">
        <v>1239</v>
      </c>
      <c r="G1348" s="11" t="str">
        <f t="shared" si="87"/>
        <v>F0172-U0680-költségmegosztó 4</v>
      </c>
      <c r="H1348" s="11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</row>
    <row r="1349" spans="1:20" ht="15" x14ac:dyDescent="0.25">
      <c r="A1349" s="1" t="s">
        <v>357</v>
      </c>
      <c r="B1349" s="1" t="s">
        <v>358</v>
      </c>
      <c r="C1349" s="1" t="str">
        <f t="shared" si="86"/>
        <v>F0172-U0680</v>
      </c>
      <c r="D1349" s="1" t="s">
        <v>1081</v>
      </c>
      <c r="E1349" s="1" t="s">
        <v>1123</v>
      </c>
      <c r="F1349" s="21" t="s">
        <v>1240</v>
      </c>
      <c r="G1349" s="11" t="str">
        <f t="shared" si="87"/>
        <v>F0172-U0680-költségmegosztó 5</v>
      </c>
      <c r="H1349" s="11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</row>
    <row r="1350" spans="1:20" ht="15" x14ac:dyDescent="0.25">
      <c r="A1350" s="1" t="s">
        <v>359</v>
      </c>
      <c r="B1350" s="1" t="s">
        <v>360</v>
      </c>
      <c r="C1350" s="1" t="str">
        <f t="shared" si="86"/>
        <v>F0173-U0691</v>
      </c>
      <c r="D1350" s="1" t="s">
        <v>1081</v>
      </c>
      <c r="E1350" s="1" t="s">
        <v>1123</v>
      </c>
      <c r="F1350" s="21" t="s">
        <v>1236</v>
      </c>
      <c r="G1350" s="11" t="str">
        <f t="shared" si="87"/>
        <v>F0173-U0691-költségmegosztó 1</v>
      </c>
      <c r="H1350" s="11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</row>
    <row r="1351" spans="1:20" ht="15" x14ac:dyDescent="0.25">
      <c r="A1351" s="1" t="s">
        <v>359</v>
      </c>
      <c r="B1351" s="1" t="s">
        <v>360</v>
      </c>
      <c r="C1351" s="1" t="str">
        <f t="shared" si="86"/>
        <v>F0173-U0691</v>
      </c>
      <c r="D1351" s="1" t="s">
        <v>1081</v>
      </c>
      <c r="E1351" s="1" t="s">
        <v>1123</v>
      </c>
      <c r="F1351" s="21" t="s">
        <v>1237</v>
      </c>
      <c r="G1351" s="11" t="str">
        <f t="shared" si="87"/>
        <v>F0173-U0691-költségmegosztó 2</v>
      </c>
      <c r="H1351" s="11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</row>
    <row r="1352" spans="1:20" ht="15" x14ac:dyDescent="0.25">
      <c r="A1352" s="1" t="s">
        <v>359</v>
      </c>
      <c r="B1352" s="1" t="s">
        <v>360</v>
      </c>
      <c r="C1352" s="1" t="str">
        <f t="shared" si="86"/>
        <v>F0173-U0691</v>
      </c>
      <c r="D1352" s="1" t="s">
        <v>1081</v>
      </c>
      <c r="E1352" s="1" t="s">
        <v>1123</v>
      </c>
      <c r="F1352" s="21" t="s">
        <v>1238</v>
      </c>
      <c r="G1352" s="11" t="str">
        <f t="shared" si="87"/>
        <v>F0173-U0691-költségmegosztó 3</v>
      </c>
      <c r="H1352" s="11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</row>
    <row r="1353" spans="1:20" ht="15" x14ac:dyDescent="0.25">
      <c r="A1353" s="1" t="s">
        <v>359</v>
      </c>
      <c r="B1353" s="1" t="s">
        <v>360</v>
      </c>
      <c r="C1353" s="1" t="str">
        <f t="shared" si="86"/>
        <v>F0173-U0691</v>
      </c>
      <c r="D1353" s="1" t="s">
        <v>1081</v>
      </c>
      <c r="E1353" s="1" t="s">
        <v>1123</v>
      </c>
      <c r="F1353" s="21" t="s">
        <v>1239</v>
      </c>
      <c r="G1353" s="11" t="str">
        <f t="shared" si="87"/>
        <v>F0173-U0691-költségmegosztó 4</v>
      </c>
      <c r="H1353" s="11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</row>
    <row r="1354" spans="1:20" ht="15" x14ac:dyDescent="0.25">
      <c r="A1354" s="1" t="s">
        <v>359</v>
      </c>
      <c r="B1354" s="1" t="s">
        <v>360</v>
      </c>
      <c r="C1354" s="1" t="str">
        <f t="shared" si="86"/>
        <v>F0173-U0691</v>
      </c>
      <c r="D1354" s="1" t="s">
        <v>1081</v>
      </c>
      <c r="E1354" s="1" t="s">
        <v>1123</v>
      </c>
      <c r="F1354" s="21" t="s">
        <v>1240</v>
      </c>
      <c r="G1354" s="11" t="str">
        <f t="shared" si="87"/>
        <v>F0173-U0691-költségmegosztó 5</v>
      </c>
      <c r="H1354" s="11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</row>
    <row r="1355" spans="1:20" ht="15" x14ac:dyDescent="0.25">
      <c r="A1355" s="1" t="s">
        <v>361</v>
      </c>
      <c r="B1355" s="1" t="s">
        <v>362</v>
      </c>
      <c r="C1355" s="1" t="str">
        <f t="shared" si="86"/>
        <v>F0174-U0686</v>
      </c>
      <c r="D1355" s="1" t="s">
        <v>1082</v>
      </c>
      <c r="E1355" s="1" t="s">
        <v>1123</v>
      </c>
      <c r="F1355" s="21" t="s">
        <v>1236</v>
      </c>
      <c r="G1355" s="11" t="str">
        <f t="shared" si="87"/>
        <v>F0174-U0686-költségmegosztó 1</v>
      </c>
      <c r="H1355" s="11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</row>
    <row r="1356" spans="1:20" ht="15" x14ac:dyDescent="0.25">
      <c r="A1356" s="1" t="s">
        <v>361</v>
      </c>
      <c r="B1356" s="1" t="s">
        <v>362</v>
      </c>
      <c r="C1356" s="1" t="str">
        <f t="shared" si="86"/>
        <v>F0174-U0686</v>
      </c>
      <c r="D1356" s="1" t="s">
        <v>1082</v>
      </c>
      <c r="E1356" s="1" t="s">
        <v>1123</v>
      </c>
      <c r="F1356" s="21" t="s">
        <v>1237</v>
      </c>
      <c r="G1356" s="11" t="str">
        <f t="shared" si="87"/>
        <v>F0174-U0686-költségmegosztó 2</v>
      </c>
      <c r="H1356" s="11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</row>
    <row r="1357" spans="1:20" ht="15" x14ac:dyDescent="0.25">
      <c r="A1357" s="1" t="s">
        <v>361</v>
      </c>
      <c r="B1357" s="1" t="s">
        <v>362</v>
      </c>
      <c r="C1357" s="1" t="str">
        <f t="shared" si="86"/>
        <v>F0174-U0686</v>
      </c>
      <c r="D1357" s="1" t="s">
        <v>1082</v>
      </c>
      <c r="E1357" s="1" t="s">
        <v>1123</v>
      </c>
      <c r="F1357" s="21" t="s">
        <v>1238</v>
      </c>
      <c r="G1357" s="11" t="str">
        <f t="shared" si="87"/>
        <v>F0174-U0686-költségmegosztó 3</v>
      </c>
      <c r="H1357" s="11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</row>
    <row r="1358" spans="1:20" ht="15" x14ac:dyDescent="0.25">
      <c r="A1358" s="1" t="s">
        <v>361</v>
      </c>
      <c r="B1358" s="1" t="s">
        <v>362</v>
      </c>
      <c r="C1358" s="1" t="str">
        <f t="shared" si="86"/>
        <v>F0174-U0686</v>
      </c>
      <c r="D1358" s="1" t="s">
        <v>1082</v>
      </c>
      <c r="E1358" s="1" t="s">
        <v>1123</v>
      </c>
      <c r="F1358" s="21" t="s">
        <v>1239</v>
      </c>
      <c r="G1358" s="11" t="str">
        <f t="shared" si="87"/>
        <v>F0174-U0686-költségmegosztó 4</v>
      </c>
      <c r="H1358" s="11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</row>
    <row r="1359" spans="1:20" ht="15" x14ac:dyDescent="0.25">
      <c r="A1359" s="1" t="s">
        <v>361</v>
      </c>
      <c r="B1359" s="1" t="s">
        <v>362</v>
      </c>
      <c r="C1359" s="1" t="str">
        <f t="shared" si="86"/>
        <v>F0174-U0686</v>
      </c>
      <c r="D1359" s="1" t="s">
        <v>1082</v>
      </c>
      <c r="E1359" s="1" t="s">
        <v>1123</v>
      </c>
      <c r="F1359" s="21" t="s">
        <v>1240</v>
      </c>
      <c r="G1359" s="11" t="str">
        <f t="shared" si="87"/>
        <v>F0174-U0686-költségmegosztó 5</v>
      </c>
      <c r="H1359" s="11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</row>
    <row r="1360" spans="1:20" ht="15" x14ac:dyDescent="0.25">
      <c r="A1360" s="1" t="s">
        <v>363</v>
      </c>
      <c r="B1360" s="1" t="s">
        <v>364</v>
      </c>
      <c r="C1360" s="1" t="str">
        <f t="shared" si="86"/>
        <v>F0175-U0175</v>
      </c>
      <c r="D1360" s="1" t="s">
        <v>1082</v>
      </c>
      <c r="E1360" s="1" t="s">
        <v>1123</v>
      </c>
      <c r="F1360" s="21" t="s">
        <v>1236</v>
      </c>
      <c r="G1360" s="11" t="str">
        <f t="shared" si="87"/>
        <v>F0175-U0175-költségmegosztó 1</v>
      </c>
      <c r="H1360" s="11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</row>
    <row r="1361" spans="1:20" ht="15" x14ac:dyDescent="0.25">
      <c r="A1361" s="1" t="s">
        <v>363</v>
      </c>
      <c r="B1361" s="1" t="s">
        <v>364</v>
      </c>
      <c r="C1361" s="1" t="str">
        <f t="shared" si="86"/>
        <v>F0175-U0175</v>
      </c>
      <c r="D1361" s="1" t="s">
        <v>1082</v>
      </c>
      <c r="E1361" s="1" t="s">
        <v>1123</v>
      </c>
      <c r="F1361" s="21" t="s">
        <v>1237</v>
      </c>
      <c r="G1361" s="11" t="str">
        <f t="shared" si="87"/>
        <v>F0175-U0175-költségmegosztó 2</v>
      </c>
      <c r="H1361" s="11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</row>
    <row r="1362" spans="1:20" ht="15" x14ac:dyDescent="0.25">
      <c r="A1362" s="1" t="s">
        <v>363</v>
      </c>
      <c r="B1362" s="1" t="s">
        <v>364</v>
      </c>
      <c r="C1362" s="1" t="str">
        <f t="shared" si="86"/>
        <v>F0175-U0175</v>
      </c>
      <c r="D1362" s="1" t="s">
        <v>1082</v>
      </c>
      <c r="E1362" s="1" t="s">
        <v>1123</v>
      </c>
      <c r="F1362" s="21" t="s">
        <v>1238</v>
      </c>
      <c r="G1362" s="11" t="str">
        <f t="shared" si="87"/>
        <v>F0175-U0175-költségmegosztó 3</v>
      </c>
      <c r="H1362" s="11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</row>
    <row r="1363" spans="1:20" ht="15" x14ac:dyDescent="0.25">
      <c r="A1363" s="1" t="s">
        <v>363</v>
      </c>
      <c r="B1363" s="1" t="s">
        <v>364</v>
      </c>
      <c r="C1363" s="1" t="str">
        <f t="shared" si="86"/>
        <v>F0175-U0175</v>
      </c>
      <c r="D1363" s="1" t="s">
        <v>1082</v>
      </c>
      <c r="E1363" s="1" t="s">
        <v>1123</v>
      </c>
      <c r="F1363" s="21" t="s">
        <v>1239</v>
      </c>
      <c r="G1363" s="11" t="str">
        <f t="shared" si="87"/>
        <v>F0175-U0175-költségmegosztó 4</v>
      </c>
      <c r="H1363" s="11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</row>
    <row r="1364" spans="1:20" ht="15" x14ac:dyDescent="0.25">
      <c r="A1364" s="1" t="s">
        <v>363</v>
      </c>
      <c r="B1364" s="1" t="s">
        <v>364</v>
      </c>
      <c r="C1364" s="1" t="str">
        <f t="shared" si="86"/>
        <v>F0175-U0175</v>
      </c>
      <c r="D1364" s="1" t="s">
        <v>1082</v>
      </c>
      <c r="E1364" s="1" t="s">
        <v>1123</v>
      </c>
      <c r="F1364" s="21" t="s">
        <v>1240</v>
      </c>
      <c r="G1364" s="11" t="str">
        <f t="shared" si="87"/>
        <v>F0175-U0175-költségmegosztó 5</v>
      </c>
      <c r="H1364" s="11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</row>
    <row r="1365" spans="1:20" ht="15" x14ac:dyDescent="0.25">
      <c r="A1365" s="1" t="s">
        <v>365</v>
      </c>
      <c r="B1365" s="1" t="s">
        <v>366</v>
      </c>
      <c r="C1365" s="1" t="str">
        <f t="shared" si="86"/>
        <v>F0176-U0853</v>
      </c>
      <c r="D1365" s="1" t="s">
        <v>1082</v>
      </c>
      <c r="E1365" s="1" t="s">
        <v>1123</v>
      </c>
      <c r="F1365" s="21" t="s">
        <v>1236</v>
      </c>
      <c r="G1365" s="11" t="str">
        <f t="shared" si="87"/>
        <v>F0176-U0853-költségmegosztó 1</v>
      </c>
      <c r="H1365" s="11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</row>
    <row r="1366" spans="1:20" ht="15" x14ac:dyDescent="0.25">
      <c r="A1366" s="1" t="s">
        <v>365</v>
      </c>
      <c r="B1366" s="1" t="s">
        <v>366</v>
      </c>
      <c r="C1366" s="1" t="str">
        <f t="shared" si="86"/>
        <v>F0176-U0853</v>
      </c>
      <c r="D1366" s="1" t="s">
        <v>1082</v>
      </c>
      <c r="E1366" s="1" t="s">
        <v>1123</v>
      </c>
      <c r="F1366" s="21" t="s">
        <v>1237</v>
      </c>
      <c r="G1366" s="11" t="str">
        <f t="shared" si="87"/>
        <v>F0176-U0853-költségmegosztó 2</v>
      </c>
      <c r="H1366" s="11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</row>
    <row r="1367" spans="1:20" ht="15" x14ac:dyDescent="0.25">
      <c r="A1367" s="1" t="s">
        <v>365</v>
      </c>
      <c r="B1367" s="1" t="s">
        <v>366</v>
      </c>
      <c r="C1367" s="1" t="str">
        <f t="shared" si="86"/>
        <v>F0176-U0853</v>
      </c>
      <c r="D1367" s="1" t="s">
        <v>1082</v>
      </c>
      <c r="E1367" s="1" t="s">
        <v>1123</v>
      </c>
      <c r="F1367" s="21" t="s">
        <v>1238</v>
      </c>
      <c r="G1367" s="11" t="str">
        <f t="shared" si="87"/>
        <v>F0176-U0853-költségmegosztó 3</v>
      </c>
      <c r="H1367" s="11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</row>
    <row r="1368" spans="1:20" ht="15" x14ac:dyDescent="0.25">
      <c r="A1368" s="1" t="s">
        <v>365</v>
      </c>
      <c r="B1368" s="1" t="s">
        <v>366</v>
      </c>
      <c r="C1368" s="1" t="str">
        <f t="shared" si="86"/>
        <v>F0176-U0853</v>
      </c>
      <c r="D1368" s="1" t="s">
        <v>1082</v>
      </c>
      <c r="E1368" s="1" t="s">
        <v>1123</v>
      </c>
      <c r="F1368" s="21" t="s">
        <v>1239</v>
      </c>
      <c r="G1368" s="11" t="str">
        <f t="shared" si="87"/>
        <v>F0176-U0853-költségmegosztó 4</v>
      </c>
      <c r="H1368" s="11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</row>
    <row r="1369" spans="1:20" ht="15" x14ac:dyDescent="0.25">
      <c r="A1369" s="1" t="s">
        <v>365</v>
      </c>
      <c r="B1369" s="1" t="s">
        <v>366</v>
      </c>
      <c r="C1369" s="1" t="str">
        <f t="shared" si="86"/>
        <v>F0176-U0853</v>
      </c>
      <c r="D1369" s="1" t="s">
        <v>1082</v>
      </c>
      <c r="E1369" s="1" t="s">
        <v>1123</v>
      </c>
      <c r="F1369" s="21" t="s">
        <v>1240</v>
      </c>
      <c r="G1369" s="11" t="str">
        <f t="shared" si="87"/>
        <v>F0176-U0853-költségmegosztó 5</v>
      </c>
      <c r="H1369" s="11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</row>
    <row r="1370" spans="1:20" ht="15" x14ac:dyDescent="0.25">
      <c r="A1370" s="1" t="s">
        <v>367</v>
      </c>
      <c r="B1370" s="1" t="s">
        <v>368</v>
      </c>
      <c r="C1370" s="1" t="str">
        <f t="shared" si="86"/>
        <v>F0177-U0177</v>
      </c>
      <c r="D1370" s="1" t="s">
        <v>1082</v>
      </c>
      <c r="E1370" s="1" t="s">
        <v>1123</v>
      </c>
      <c r="F1370" s="21" t="s">
        <v>1236</v>
      </c>
      <c r="G1370" s="11" t="str">
        <f t="shared" si="87"/>
        <v>F0177-U0177-költségmegosztó 1</v>
      </c>
      <c r="H1370" s="11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</row>
    <row r="1371" spans="1:20" ht="15" x14ac:dyDescent="0.25">
      <c r="A1371" s="1" t="s">
        <v>367</v>
      </c>
      <c r="B1371" s="1" t="s">
        <v>368</v>
      </c>
      <c r="C1371" s="1" t="str">
        <f t="shared" si="86"/>
        <v>F0177-U0177</v>
      </c>
      <c r="D1371" s="1" t="s">
        <v>1082</v>
      </c>
      <c r="E1371" s="1" t="s">
        <v>1123</v>
      </c>
      <c r="F1371" s="21" t="s">
        <v>1237</v>
      </c>
      <c r="G1371" s="11" t="str">
        <f t="shared" si="87"/>
        <v>F0177-U0177-költségmegosztó 2</v>
      </c>
      <c r="H1371" s="11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</row>
    <row r="1372" spans="1:20" ht="15" x14ac:dyDescent="0.25">
      <c r="A1372" s="1" t="s">
        <v>367</v>
      </c>
      <c r="B1372" s="1" t="s">
        <v>368</v>
      </c>
      <c r="C1372" s="1" t="str">
        <f t="shared" si="86"/>
        <v>F0177-U0177</v>
      </c>
      <c r="D1372" s="1" t="s">
        <v>1082</v>
      </c>
      <c r="E1372" s="1" t="s">
        <v>1123</v>
      </c>
      <c r="F1372" s="21" t="s">
        <v>1238</v>
      </c>
      <c r="G1372" s="11" t="str">
        <f t="shared" si="87"/>
        <v>F0177-U0177-költségmegosztó 3</v>
      </c>
      <c r="H1372" s="11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</row>
    <row r="1373" spans="1:20" ht="15" x14ac:dyDescent="0.25">
      <c r="A1373" s="1" t="s">
        <v>367</v>
      </c>
      <c r="B1373" s="1" t="s">
        <v>368</v>
      </c>
      <c r="C1373" s="1" t="str">
        <f t="shared" si="86"/>
        <v>F0177-U0177</v>
      </c>
      <c r="D1373" s="1" t="s">
        <v>1082</v>
      </c>
      <c r="E1373" s="1" t="s">
        <v>1123</v>
      </c>
      <c r="F1373" s="21" t="s">
        <v>1239</v>
      </c>
      <c r="G1373" s="11" t="str">
        <f t="shared" si="87"/>
        <v>F0177-U0177-költségmegosztó 4</v>
      </c>
      <c r="H1373" s="11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</row>
    <row r="1374" spans="1:20" ht="15" x14ac:dyDescent="0.25">
      <c r="A1374" s="1" t="s">
        <v>367</v>
      </c>
      <c r="B1374" s="1" t="s">
        <v>368</v>
      </c>
      <c r="C1374" s="1" t="str">
        <f t="shared" si="86"/>
        <v>F0177-U0177</v>
      </c>
      <c r="D1374" s="1" t="s">
        <v>1082</v>
      </c>
      <c r="E1374" s="1" t="s">
        <v>1123</v>
      </c>
      <c r="F1374" s="21" t="s">
        <v>1240</v>
      </c>
      <c r="G1374" s="11" t="str">
        <f t="shared" si="87"/>
        <v>F0177-U0177-költségmegosztó 5</v>
      </c>
      <c r="H1374" s="11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</row>
    <row r="1375" spans="1:20" ht="15" x14ac:dyDescent="0.25">
      <c r="A1375" s="1" t="s">
        <v>369</v>
      </c>
      <c r="B1375" s="1" t="s">
        <v>370</v>
      </c>
      <c r="C1375" s="1" t="str">
        <f t="shared" si="86"/>
        <v>F0178-U0178</v>
      </c>
      <c r="D1375" s="1" t="s">
        <v>1082</v>
      </c>
      <c r="E1375" s="1" t="s">
        <v>1123</v>
      </c>
      <c r="F1375" s="21" t="s">
        <v>1236</v>
      </c>
      <c r="G1375" s="11" t="str">
        <f t="shared" si="87"/>
        <v>F0178-U0178-költségmegosztó 1</v>
      </c>
      <c r="H1375" s="11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</row>
    <row r="1376" spans="1:20" ht="15" x14ac:dyDescent="0.25">
      <c r="A1376" s="1" t="s">
        <v>369</v>
      </c>
      <c r="B1376" s="1" t="s">
        <v>370</v>
      </c>
      <c r="C1376" s="1" t="str">
        <f t="shared" si="86"/>
        <v>F0178-U0178</v>
      </c>
      <c r="D1376" s="1" t="s">
        <v>1082</v>
      </c>
      <c r="E1376" s="1" t="s">
        <v>1123</v>
      </c>
      <c r="F1376" s="21" t="s">
        <v>1237</v>
      </c>
      <c r="G1376" s="11" t="str">
        <f t="shared" si="87"/>
        <v>F0178-U0178-költségmegosztó 2</v>
      </c>
      <c r="H1376" s="11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</row>
    <row r="1377" spans="1:20" ht="15" x14ac:dyDescent="0.25">
      <c r="A1377" s="1" t="s">
        <v>369</v>
      </c>
      <c r="B1377" s="1" t="s">
        <v>370</v>
      </c>
      <c r="C1377" s="1" t="str">
        <f t="shared" si="86"/>
        <v>F0178-U0178</v>
      </c>
      <c r="D1377" s="1" t="s">
        <v>1082</v>
      </c>
      <c r="E1377" s="1" t="s">
        <v>1123</v>
      </c>
      <c r="F1377" s="21" t="s">
        <v>1238</v>
      </c>
      <c r="G1377" s="11" t="str">
        <f t="shared" si="87"/>
        <v>F0178-U0178-költségmegosztó 3</v>
      </c>
      <c r="H1377" s="11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</row>
    <row r="1378" spans="1:20" ht="15" x14ac:dyDescent="0.25">
      <c r="A1378" s="1" t="s">
        <v>369</v>
      </c>
      <c r="B1378" s="1" t="s">
        <v>370</v>
      </c>
      <c r="C1378" s="1" t="str">
        <f t="shared" si="86"/>
        <v>F0178-U0178</v>
      </c>
      <c r="D1378" s="1" t="s">
        <v>1082</v>
      </c>
      <c r="E1378" s="1" t="s">
        <v>1123</v>
      </c>
      <c r="F1378" s="21" t="s">
        <v>1239</v>
      </c>
      <c r="G1378" s="11" t="str">
        <f t="shared" si="87"/>
        <v>F0178-U0178-költségmegosztó 4</v>
      </c>
      <c r="H1378" s="11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</row>
    <row r="1379" spans="1:20" ht="15" x14ac:dyDescent="0.25">
      <c r="A1379" s="1" t="s">
        <v>369</v>
      </c>
      <c r="B1379" s="1" t="s">
        <v>370</v>
      </c>
      <c r="C1379" s="1" t="str">
        <f t="shared" si="86"/>
        <v>F0178-U0178</v>
      </c>
      <c r="D1379" s="1" t="s">
        <v>1082</v>
      </c>
      <c r="E1379" s="1" t="s">
        <v>1123</v>
      </c>
      <c r="F1379" s="21" t="s">
        <v>1240</v>
      </c>
      <c r="G1379" s="11" t="str">
        <f t="shared" si="87"/>
        <v>F0178-U0178-költségmegosztó 5</v>
      </c>
      <c r="H1379" s="11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</row>
    <row r="1380" spans="1:20" ht="15" x14ac:dyDescent="0.25">
      <c r="A1380" s="1" t="s">
        <v>371</v>
      </c>
      <c r="B1380" s="1" t="s">
        <v>372</v>
      </c>
      <c r="C1380" s="1" t="str">
        <f t="shared" si="86"/>
        <v>F0179-U0781</v>
      </c>
      <c r="D1380" s="1" t="s">
        <v>1082</v>
      </c>
      <c r="E1380" s="1" t="s">
        <v>1123</v>
      </c>
      <c r="F1380" s="21" t="s">
        <v>1236</v>
      </c>
      <c r="G1380" s="11" t="str">
        <f t="shared" si="87"/>
        <v>F0179-U0781-költségmegosztó 1</v>
      </c>
      <c r="H1380" s="11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</row>
    <row r="1381" spans="1:20" ht="15" x14ac:dyDescent="0.25">
      <c r="A1381" s="1" t="s">
        <v>371</v>
      </c>
      <c r="B1381" s="1" t="s">
        <v>372</v>
      </c>
      <c r="C1381" s="1" t="str">
        <f t="shared" si="86"/>
        <v>F0179-U0781</v>
      </c>
      <c r="D1381" s="1" t="s">
        <v>1082</v>
      </c>
      <c r="E1381" s="1" t="s">
        <v>1123</v>
      </c>
      <c r="F1381" s="21" t="s">
        <v>1237</v>
      </c>
      <c r="G1381" s="11" t="str">
        <f t="shared" si="87"/>
        <v>F0179-U0781-költségmegosztó 2</v>
      </c>
      <c r="H1381" s="11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</row>
    <row r="1382" spans="1:20" ht="15" x14ac:dyDescent="0.25">
      <c r="A1382" s="1" t="s">
        <v>371</v>
      </c>
      <c r="B1382" s="1" t="s">
        <v>372</v>
      </c>
      <c r="C1382" s="1" t="str">
        <f t="shared" si="86"/>
        <v>F0179-U0781</v>
      </c>
      <c r="D1382" s="1" t="s">
        <v>1082</v>
      </c>
      <c r="E1382" s="1" t="s">
        <v>1123</v>
      </c>
      <c r="F1382" s="21" t="s">
        <v>1238</v>
      </c>
      <c r="G1382" s="11" t="str">
        <f t="shared" si="87"/>
        <v>F0179-U0781-költségmegosztó 3</v>
      </c>
      <c r="H1382" s="11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</row>
    <row r="1383" spans="1:20" ht="15" x14ac:dyDescent="0.25">
      <c r="A1383" s="1" t="s">
        <v>371</v>
      </c>
      <c r="B1383" s="1" t="s">
        <v>372</v>
      </c>
      <c r="C1383" s="1" t="str">
        <f t="shared" si="86"/>
        <v>F0179-U0781</v>
      </c>
      <c r="D1383" s="1" t="s">
        <v>1082</v>
      </c>
      <c r="E1383" s="1" t="s">
        <v>1123</v>
      </c>
      <c r="F1383" s="21" t="s">
        <v>1239</v>
      </c>
      <c r="G1383" s="11" t="str">
        <f t="shared" si="87"/>
        <v>F0179-U0781-költségmegosztó 4</v>
      </c>
      <c r="H1383" s="11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</row>
    <row r="1384" spans="1:20" ht="15" x14ac:dyDescent="0.25">
      <c r="A1384" s="1" t="s">
        <v>371</v>
      </c>
      <c r="B1384" s="1" t="s">
        <v>372</v>
      </c>
      <c r="C1384" s="1" t="str">
        <f t="shared" si="86"/>
        <v>F0179-U0781</v>
      </c>
      <c r="D1384" s="1" t="s">
        <v>1082</v>
      </c>
      <c r="E1384" s="1" t="s">
        <v>1123</v>
      </c>
      <c r="F1384" s="21" t="s">
        <v>1240</v>
      </c>
      <c r="G1384" s="11" t="str">
        <f t="shared" si="87"/>
        <v>F0179-U0781-költségmegosztó 5</v>
      </c>
      <c r="H1384" s="11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</row>
    <row r="1385" spans="1:20" ht="15" x14ac:dyDescent="0.25">
      <c r="A1385" s="1" t="s">
        <v>373</v>
      </c>
      <c r="B1385" s="1" t="s">
        <v>374</v>
      </c>
      <c r="C1385" s="1" t="str">
        <f t="shared" si="86"/>
        <v>F0180-U0952</v>
      </c>
      <c r="D1385" s="1" t="s">
        <v>1082</v>
      </c>
      <c r="E1385" s="1" t="s">
        <v>1123</v>
      </c>
      <c r="F1385" s="21" t="s">
        <v>1236</v>
      </c>
      <c r="G1385" s="11" t="str">
        <f t="shared" si="87"/>
        <v>F0180-U0952-költségmegosztó 1</v>
      </c>
      <c r="H1385" s="11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</row>
    <row r="1386" spans="1:20" ht="15" x14ac:dyDescent="0.25">
      <c r="A1386" s="1" t="s">
        <v>373</v>
      </c>
      <c r="B1386" s="1" t="s">
        <v>374</v>
      </c>
      <c r="C1386" s="1" t="str">
        <f t="shared" si="86"/>
        <v>F0180-U0952</v>
      </c>
      <c r="D1386" s="1" t="s">
        <v>1082</v>
      </c>
      <c r="E1386" s="1" t="s">
        <v>1123</v>
      </c>
      <c r="F1386" s="21" t="s">
        <v>1237</v>
      </c>
      <c r="G1386" s="11" t="str">
        <f t="shared" si="87"/>
        <v>F0180-U0952-költségmegosztó 2</v>
      </c>
      <c r="H1386" s="11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</row>
    <row r="1387" spans="1:20" ht="15" x14ac:dyDescent="0.25">
      <c r="A1387" s="1" t="s">
        <v>373</v>
      </c>
      <c r="B1387" s="1" t="s">
        <v>374</v>
      </c>
      <c r="C1387" s="1" t="str">
        <f t="shared" si="86"/>
        <v>F0180-U0952</v>
      </c>
      <c r="D1387" s="1" t="s">
        <v>1082</v>
      </c>
      <c r="E1387" s="1" t="s">
        <v>1123</v>
      </c>
      <c r="F1387" s="21" t="s">
        <v>1238</v>
      </c>
      <c r="G1387" s="11" t="str">
        <f t="shared" si="87"/>
        <v>F0180-U0952-költségmegosztó 3</v>
      </c>
      <c r="H1387" s="11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</row>
    <row r="1388" spans="1:20" ht="15" x14ac:dyDescent="0.25">
      <c r="A1388" s="1" t="s">
        <v>373</v>
      </c>
      <c r="B1388" s="1" t="s">
        <v>374</v>
      </c>
      <c r="C1388" s="1" t="str">
        <f t="shared" si="86"/>
        <v>F0180-U0952</v>
      </c>
      <c r="D1388" s="1" t="s">
        <v>1082</v>
      </c>
      <c r="E1388" s="1" t="s">
        <v>1123</v>
      </c>
      <c r="F1388" s="21" t="s">
        <v>1239</v>
      </c>
      <c r="G1388" s="11" t="str">
        <f t="shared" si="87"/>
        <v>F0180-U0952-költségmegosztó 4</v>
      </c>
      <c r="H1388" s="11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</row>
    <row r="1389" spans="1:20" ht="15" x14ac:dyDescent="0.25">
      <c r="A1389" s="1" t="s">
        <v>373</v>
      </c>
      <c r="B1389" s="1" t="s">
        <v>374</v>
      </c>
      <c r="C1389" s="1" t="str">
        <f t="shared" si="86"/>
        <v>F0180-U0952</v>
      </c>
      <c r="D1389" s="1" t="s">
        <v>1082</v>
      </c>
      <c r="E1389" s="1" t="s">
        <v>1123</v>
      </c>
      <c r="F1389" s="21" t="s">
        <v>1240</v>
      </c>
      <c r="G1389" s="11" t="str">
        <f t="shared" si="87"/>
        <v>F0180-U0952-költségmegosztó 5</v>
      </c>
      <c r="H1389" s="11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</row>
    <row r="1390" spans="1:20" ht="15" x14ac:dyDescent="0.25">
      <c r="A1390" s="1" t="s">
        <v>375</v>
      </c>
      <c r="B1390" s="1" t="s">
        <v>376</v>
      </c>
      <c r="C1390" s="1" t="str">
        <f t="shared" si="86"/>
        <v>F0181-U0181</v>
      </c>
      <c r="D1390" s="1" t="s">
        <v>1082</v>
      </c>
      <c r="E1390" s="1" t="s">
        <v>1123</v>
      </c>
      <c r="F1390" s="21" t="s">
        <v>1236</v>
      </c>
      <c r="G1390" s="11" t="str">
        <f t="shared" si="87"/>
        <v>F0181-U0181-költségmegosztó 1</v>
      </c>
      <c r="H1390" s="11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</row>
    <row r="1391" spans="1:20" ht="15" x14ac:dyDescent="0.25">
      <c r="A1391" s="1" t="s">
        <v>375</v>
      </c>
      <c r="B1391" s="1" t="s">
        <v>376</v>
      </c>
      <c r="C1391" s="1" t="str">
        <f t="shared" si="86"/>
        <v>F0181-U0181</v>
      </c>
      <c r="D1391" s="1" t="s">
        <v>1082</v>
      </c>
      <c r="E1391" s="1" t="s">
        <v>1123</v>
      </c>
      <c r="F1391" s="21" t="s">
        <v>1237</v>
      </c>
      <c r="G1391" s="11" t="str">
        <f t="shared" si="87"/>
        <v>F0181-U0181-költségmegosztó 2</v>
      </c>
      <c r="H1391" s="11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</row>
    <row r="1392" spans="1:20" ht="15" x14ac:dyDescent="0.25">
      <c r="A1392" s="1" t="s">
        <v>375</v>
      </c>
      <c r="B1392" s="1" t="s">
        <v>376</v>
      </c>
      <c r="C1392" s="1" t="str">
        <f t="shared" si="86"/>
        <v>F0181-U0181</v>
      </c>
      <c r="D1392" s="1" t="s">
        <v>1082</v>
      </c>
      <c r="E1392" s="1" t="s">
        <v>1123</v>
      </c>
      <c r="F1392" s="21" t="s">
        <v>1238</v>
      </c>
      <c r="G1392" s="11" t="str">
        <f t="shared" si="87"/>
        <v>F0181-U0181-költségmegosztó 3</v>
      </c>
      <c r="H1392" s="11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</row>
    <row r="1393" spans="1:20" ht="15" x14ac:dyDescent="0.25">
      <c r="A1393" s="1" t="s">
        <v>375</v>
      </c>
      <c r="B1393" s="1" t="s">
        <v>376</v>
      </c>
      <c r="C1393" s="1" t="str">
        <f t="shared" si="86"/>
        <v>F0181-U0181</v>
      </c>
      <c r="D1393" s="1" t="s">
        <v>1082</v>
      </c>
      <c r="E1393" s="1" t="s">
        <v>1123</v>
      </c>
      <c r="F1393" s="21" t="s">
        <v>1239</v>
      </c>
      <c r="G1393" s="11" t="str">
        <f t="shared" si="87"/>
        <v>F0181-U0181-költségmegosztó 4</v>
      </c>
      <c r="H1393" s="11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</row>
    <row r="1394" spans="1:20" ht="15" x14ac:dyDescent="0.25">
      <c r="A1394" s="1" t="s">
        <v>375</v>
      </c>
      <c r="B1394" s="1" t="s">
        <v>376</v>
      </c>
      <c r="C1394" s="1" t="str">
        <f t="shared" si="86"/>
        <v>F0181-U0181</v>
      </c>
      <c r="D1394" s="1" t="s">
        <v>1082</v>
      </c>
      <c r="E1394" s="1" t="s">
        <v>1123</v>
      </c>
      <c r="F1394" s="21" t="s">
        <v>1240</v>
      </c>
      <c r="G1394" s="11" t="str">
        <f t="shared" si="87"/>
        <v>F0181-U0181-költségmegosztó 5</v>
      </c>
      <c r="H1394" s="11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</row>
    <row r="1395" spans="1:20" ht="15" x14ac:dyDescent="0.25">
      <c r="A1395" s="1" t="s">
        <v>377</v>
      </c>
      <c r="B1395" s="1" t="s">
        <v>378</v>
      </c>
      <c r="C1395" s="1" t="str">
        <f t="shared" si="86"/>
        <v>F0182-U0182</v>
      </c>
      <c r="D1395" s="1" t="s">
        <v>1082</v>
      </c>
      <c r="E1395" s="1" t="s">
        <v>1123</v>
      </c>
      <c r="F1395" s="21" t="s">
        <v>1236</v>
      </c>
      <c r="G1395" s="11" t="str">
        <f t="shared" si="87"/>
        <v>F0182-U0182-költségmegosztó 1</v>
      </c>
      <c r="H1395" s="11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</row>
    <row r="1396" spans="1:20" ht="15" x14ac:dyDescent="0.25">
      <c r="A1396" s="1" t="s">
        <v>377</v>
      </c>
      <c r="B1396" s="1" t="s">
        <v>378</v>
      </c>
      <c r="C1396" s="1" t="str">
        <f t="shared" si="86"/>
        <v>F0182-U0182</v>
      </c>
      <c r="D1396" s="1" t="s">
        <v>1082</v>
      </c>
      <c r="E1396" s="1" t="s">
        <v>1123</v>
      </c>
      <c r="F1396" s="21" t="s">
        <v>1237</v>
      </c>
      <c r="G1396" s="11" t="str">
        <f t="shared" si="87"/>
        <v>F0182-U0182-költségmegosztó 2</v>
      </c>
      <c r="H1396" s="11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</row>
    <row r="1397" spans="1:20" ht="15" x14ac:dyDescent="0.25">
      <c r="A1397" s="1" t="s">
        <v>377</v>
      </c>
      <c r="B1397" s="1" t="s">
        <v>378</v>
      </c>
      <c r="C1397" s="1" t="str">
        <f t="shared" si="86"/>
        <v>F0182-U0182</v>
      </c>
      <c r="D1397" s="1" t="s">
        <v>1082</v>
      </c>
      <c r="E1397" s="1" t="s">
        <v>1123</v>
      </c>
      <c r="F1397" s="21" t="s">
        <v>1238</v>
      </c>
      <c r="G1397" s="11" t="str">
        <f t="shared" si="87"/>
        <v>F0182-U0182-költségmegosztó 3</v>
      </c>
      <c r="H1397" s="11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</row>
    <row r="1398" spans="1:20" ht="15" x14ac:dyDescent="0.25">
      <c r="A1398" s="1" t="s">
        <v>377</v>
      </c>
      <c r="B1398" s="1" t="s">
        <v>378</v>
      </c>
      <c r="C1398" s="1" t="str">
        <f t="shared" si="86"/>
        <v>F0182-U0182</v>
      </c>
      <c r="D1398" s="1" t="s">
        <v>1082</v>
      </c>
      <c r="E1398" s="1" t="s">
        <v>1123</v>
      </c>
      <c r="F1398" s="21" t="s">
        <v>1239</v>
      </c>
      <c r="G1398" s="11" t="str">
        <f t="shared" si="87"/>
        <v>F0182-U0182-költségmegosztó 4</v>
      </c>
      <c r="H1398" s="11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</row>
    <row r="1399" spans="1:20" ht="15" x14ac:dyDescent="0.25">
      <c r="A1399" s="1" t="s">
        <v>377</v>
      </c>
      <c r="B1399" s="1" t="s">
        <v>378</v>
      </c>
      <c r="C1399" s="1" t="str">
        <f t="shared" si="86"/>
        <v>F0182-U0182</v>
      </c>
      <c r="D1399" s="1" t="s">
        <v>1082</v>
      </c>
      <c r="E1399" s="1" t="s">
        <v>1123</v>
      </c>
      <c r="F1399" s="21" t="s">
        <v>1240</v>
      </c>
      <c r="G1399" s="11" t="str">
        <f t="shared" si="87"/>
        <v>F0182-U0182-költségmegosztó 5</v>
      </c>
      <c r="H1399" s="11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</row>
    <row r="1400" spans="1:20" ht="15" x14ac:dyDescent="0.25">
      <c r="A1400" s="1" t="s">
        <v>379</v>
      </c>
      <c r="B1400" s="1" t="s">
        <v>380</v>
      </c>
      <c r="C1400" s="1" t="str">
        <f t="shared" si="86"/>
        <v>F0183-U0881</v>
      </c>
      <c r="D1400" s="1" t="s">
        <v>1082</v>
      </c>
      <c r="E1400" s="1" t="s">
        <v>1123</v>
      </c>
      <c r="F1400" s="21" t="s">
        <v>1236</v>
      </c>
      <c r="G1400" s="11" t="str">
        <f t="shared" si="87"/>
        <v>F0183-U0881-költségmegosztó 1</v>
      </c>
      <c r="H1400" s="11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</row>
    <row r="1401" spans="1:20" ht="15" x14ac:dyDescent="0.25">
      <c r="A1401" s="1" t="s">
        <v>379</v>
      </c>
      <c r="B1401" s="1" t="s">
        <v>380</v>
      </c>
      <c r="C1401" s="1" t="str">
        <f t="shared" si="86"/>
        <v>F0183-U0881</v>
      </c>
      <c r="D1401" s="1" t="s">
        <v>1082</v>
      </c>
      <c r="E1401" s="1" t="s">
        <v>1123</v>
      </c>
      <c r="F1401" s="21" t="s">
        <v>1237</v>
      </c>
      <c r="G1401" s="11" t="str">
        <f t="shared" si="87"/>
        <v>F0183-U0881-költségmegosztó 2</v>
      </c>
      <c r="H1401" s="11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</row>
    <row r="1402" spans="1:20" ht="15" x14ac:dyDescent="0.25">
      <c r="A1402" s="1" t="s">
        <v>379</v>
      </c>
      <c r="B1402" s="1" t="s">
        <v>380</v>
      </c>
      <c r="C1402" s="1" t="str">
        <f t="shared" si="86"/>
        <v>F0183-U0881</v>
      </c>
      <c r="D1402" s="1" t="s">
        <v>1082</v>
      </c>
      <c r="E1402" s="1" t="s">
        <v>1123</v>
      </c>
      <c r="F1402" s="21" t="s">
        <v>1238</v>
      </c>
      <c r="G1402" s="11" t="str">
        <f t="shared" si="87"/>
        <v>F0183-U0881-költségmegosztó 3</v>
      </c>
      <c r="H1402" s="11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</row>
    <row r="1403" spans="1:20" ht="15" x14ac:dyDescent="0.25">
      <c r="A1403" s="1" t="s">
        <v>379</v>
      </c>
      <c r="B1403" s="1" t="s">
        <v>380</v>
      </c>
      <c r="C1403" s="1" t="str">
        <f t="shared" si="86"/>
        <v>F0183-U0881</v>
      </c>
      <c r="D1403" s="1" t="s">
        <v>1082</v>
      </c>
      <c r="E1403" s="1" t="s">
        <v>1123</v>
      </c>
      <c r="F1403" s="21" t="s">
        <v>1239</v>
      </c>
      <c r="G1403" s="11" t="str">
        <f t="shared" si="87"/>
        <v>F0183-U0881-költségmegosztó 4</v>
      </c>
      <c r="H1403" s="11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</row>
    <row r="1404" spans="1:20" ht="15" x14ac:dyDescent="0.25">
      <c r="A1404" s="1" t="s">
        <v>379</v>
      </c>
      <c r="B1404" s="1" t="s">
        <v>380</v>
      </c>
      <c r="C1404" s="1" t="str">
        <f t="shared" si="86"/>
        <v>F0183-U0881</v>
      </c>
      <c r="D1404" s="1" t="s">
        <v>1082</v>
      </c>
      <c r="E1404" s="1" t="s">
        <v>1123</v>
      </c>
      <c r="F1404" s="21" t="s">
        <v>1240</v>
      </c>
      <c r="G1404" s="11" t="str">
        <f t="shared" si="87"/>
        <v>F0183-U0881-költségmegosztó 5</v>
      </c>
      <c r="H1404" s="11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</row>
    <row r="1405" spans="1:20" ht="15" x14ac:dyDescent="0.25">
      <c r="A1405" s="1" t="s">
        <v>381</v>
      </c>
      <c r="B1405" s="1" t="s">
        <v>382</v>
      </c>
      <c r="C1405" s="1" t="str">
        <f t="shared" si="86"/>
        <v>F0184-U0858</v>
      </c>
      <c r="D1405" s="1" t="s">
        <v>1082</v>
      </c>
      <c r="E1405" s="1" t="s">
        <v>1123</v>
      </c>
      <c r="F1405" s="21" t="s">
        <v>1236</v>
      </c>
      <c r="G1405" s="11" t="str">
        <f t="shared" si="87"/>
        <v>F0184-U0858-költségmegosztó 1</v>
      </c>
      <c r="H1405" s="11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</row>
    <row r="1406" spans="1:20" ht="15" x14ac:dyDescent="0.25">
      <c r="A1406" s="1" t="s">
        <v>381</v>
      </c>
      <c r="B1406" s="1" t="s">
        <v>382</v>
      </c>
      <c r="C1406" s="1" t="str">
        <f t="shared" si="86"/>
        <v>F0184-U0858</v>
      </c>
      <c r="D1406" s="1" t="s">
        <v>1082</v>
      </c>
      <c r="E1406" s="1" t="s">
        <v>1123</v>
      </c>
      <c r="F1406" s="21" t="s">
        <v>1237</v>
      </c>
      <c r="G1406" s="11" t="str">
        <f t="shared" si="87"/>
        <v>F0184-U0858-költségmegosztó 2</v>
      </c>
      <c r="H1406" s="11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</row>
    <row r="1407" spans="1:20" ht="15" x14ac:dyDescent="0.25">
      <c r="A1407" s="1" t="s">
        <v>381</v>
      </c>
      <c r="B1407" s="1" t="s">
        <v>382</v>
      </c>
      <c r="C1407" s="1" t="str">
        <f t="shared" si="86"/>
        <v>F0184-U0858</v>
      </c>
      <c r="D1407" s="1" t="s">
        <v>1082</v>
      </c>
      <c r="E1407" s="1" t="s">
        <v>1123</v>
      </c>
      <c r="F1407" s="21" t="s">
        <v>1238</v>
      </c>
      <c r="G1407" s="11" t="str">
        <f t="shared" si="87"/>
        <v>F0184-U0858-költségmegosztó 3</v>
      </c>
      <c r="H1407" s="11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</row>
    <row r="1408" spans="1:20" ht="15" x14ac:dyDescent="0.25">
      <c r="A1408" s="1" t="s">
        <v>381</v>
      </c>
      <c r="B1408" s="1" t="s">
        <v>382</v>
      </c>
      <c r="C1408" s="1" t="str">
        <f t="shared" si="86"/>
        <v>F0184-U0858</v>
      </c>
      <c r="D1408" s="1" t="s">
        <v>1082</v>
      </c>
      <c r="E1408" s="1" t="s">
        <v>1123</v>
      </c>
      <c r="F1408" s="21" t="s">
        <v>1239</v>
      </c>
      <c r="G1408" s="11" t="str">
        <f t="shared" si="87"/>
        <v>F0184-U0858-költségmegosztó 4</v>
      </c>
      <c r="H1408" s="11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</row>
    <row r="1409" spans="1:20" ht="15" x14ac:dyDescent="0.25">
      <c r="A1409" s="1" t="s">
        <v>381</v>
      </c>
      <c r="B1409" s="1" t="s">
        <v>382</v>
      </c>
      <c r="C1409" s="1" t="str">
        <f t="shared" ref="C1409:C1472" si="88">CONCATENATE(A1409,"-",B1409)</f>
        <v>F0184-U0858</v>
      </c>
      <c r="D1409" s="1" t="s">
        <v>1082</v>
      </c>
      <c r="E1409" s="1" t="s">
        <v>1123</v>
      </c>
      <c r="F1409" s="21" t="s">
        <v>1240</v>
      </c>
      <c r="G1409" s="11" t="str">
        <f t="shared" ref="G1409:G1472" si="89">CONCATENATE(C1409,"-",F1409)</f>
        <v>F0184-U0858-költségmegosztó 5</v>
      </c>
      <c r="H1409" s="11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</row>
    <row r="1410" spans="1:20" ht="15" x14ac:dyDescent="0.25">
      <c r="A1410" s="1" t="s">
        <v>383</v>
      </c>
      <c r="B1410" s="1" t="s">
        <v>384</v>
      </c>
      <c r="C1410" s="1" t="str">
        <f t="shared" si="88"/>
        <v>F0185-U0965</v>
      </c>
      <c r="D1410" s="1" t="s">
        <v>1082</v>
      </c>
      <c r="E1410" s="1" t="s">
        <v>1123</v>
      </c>
      <c r="F1410" s="21" t="s">
        <v>1236</v>
      </c>
      <c r="G1410" s="11" t="str">
        <f t="shared" si="89"/>
        <v>F0185-U0965-költségmegosztó 1</v>
      </c>
      <c r="H1410" s="11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</row>
    <row r="1411" spans="1:20" ht="15" x14ac:dyDescent="0.25">
      <c r="A1411" s="1" t="s">
        <v>383</v>
      </c>
      <c r="B1411" s="1" t="s">
        <v>384</v>
      </c>
      <c r="C1411" s="1" t="str">
        <f t="shared" si="88"/>
        <v>F0185-U0965</v>
      </c>
      <c r="D1411" s="1" t="s">
        <v>1082</v>
      </c>
      <c r="E1411" s="1" t="s">
        <v>1123</v>
      </c>
      <c r="F1411" s="21" t="s">
        <v>1237</v>
      </c>
      <c r="G1411" s="11" t="str">
        <f t="shared" si="89"/>
        <v>F0185-U0965-költségmegosztó 2</v>
      </c>
      <c r="H1411" s="11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</row>
    <row r="1412" spans="1:20" ht="15" x14ac:dyDescent="0.25">
      <c r="A1412" s="1" t="s">
        <v>383</v>
      </c>
      <c r="B1412" s="1" t="s">
        <v>384</v>
      </c>
      <c r="C1412" s="1" t="str">
        <f t="shared" si="88"/>
        <v>F0185-U0965</v>
      </c>
      <c r="D1412" s="1" t="s">
        <v>1082</v>
      </c>
      <c r="E1412" s="1" t="s">
        <v>1123</v>
      </c>
      <c r="F1412" s="21" t="s">
        <v>1238</v>
      </c>
      <c r="G1412" s="11" t="str">
        <f t="shared" si="89"/>
        <v>F0185-U0965-költségmegosztó 3</v>
      </c>
      <c r="H1412" s="11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</row>
    <row r="1413" spans="1:20" ht="15" x14ac:dyDescent="0.25">
      <c r="A1413" s="1" t="s">
        <v>383</v>
      </c>
      <c r="B1413" s="1" t="s">
        <v>384</v>
      </c>
      <c r="C1413" s="1" t="str">
        <f t="shared" si="88"/>
        <v>F0185-U0965</v>
      </c>
      <c r="D1413" s="1" t="s">
        <v>1082</v>
      </c>
      <c r="E1413" s="1" t="s">
        <v>1123</v>
      </c>
      <c r="F1413" s="21" t="s">
        <v>1239</v>
      </c>
      <c r="G1413" s="11" t="str">
        <f t="shared" si="89"/>
        <v>F0185-U0965-költségmegosztó 4</v>
      </c>
      <c r="H1413" s="11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</row>
    <row r="1414" spans="1:20" ht="15" x14ac:dyDescent="0.25">
      <c r="A1414" s="1" t="s">
        <v>383</v>
      </c>
      <c r="B1414" s="1" t="s">
        <v>384</v>
      </c>
      <c r="C1414" s="1" t="str">
        <f t="shared" si="88"/>
        <v>F0185-U0965</v>
      </c>
      <c r="D1414" s="1" t="s">
        <v>1082</v>
      </c>
      <c r="E1414" s="1" t="s">
        <v>1123</v>
      </c>
      <c r="F1414" s="21" t="s">
        <v>1240</v>
      </c>
      <c r="G1414" s="11" t="str">
        <f t="shared" si="89"/>
        <v>F0185-U0965-költségmegosztó 5</v>
      </c>
      <c r="H1414" s="11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</row>
    <row r="1415" spans="1:20" ht="15" x14ac:dyDescent="0.25">
      <c r="A1415" s="1" t="s">
        <v>385</v>
      </c>
      <c r="B1415" s="1" t="s">
        <v>386</v>
      </c>
      <c r="C1415" s="1" t="str">
        <f t="shared" si="88"/>
        <v>F0188-U0188</v>
      </c>
      <c r="D1415" s="1" t="s">
        <v>1083</v>
      </c>
      <c r="E1415" s="1" t="s">
        <v>1123</v>
      </c>
      <c r="F1415" s="21" t="s">
        <v>1236</v>
      </c>
      <c r="G1415" s="11" t="str">
        <f t="shared" si="89"/>
        <v>F0188-U0188-költségmegosztó 1</v>
      </c>
      <c r="H1415" s="11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</row>
    <row r="1416" spans="1:20" ht="15" x14ac:dyDescent="0.25">
      <c r="A1416" s="1" t="s">
        <v>385</v>
      </c>
      <c r="B1416" s="1" t="s">
        <v>386</v>
      </c>
      <c r="C1416" s="1" t="str">
        <f t="shared" si="88"/>
        <v>F0188-U0188</v>
      </c>
      <c r="D1416" s="1" t="s">
        <v>1083</v>
      </c>
      <c r="E1416" s="1" t="s">
        <v>1123</v>
      </c>
      <c r="F1416" s="21" t="s">
        <v>1237</v>
      </c>
      <c r="G1416" s="11" t="str">
        <f t="shared" si="89"/>
        <v>F0188-U0188-költségmegosztó 2</v>
      </c>
      <c r="H1416" s="11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</row>
    <row r="1417" spans="1:20" ht="15" x14ac:dyDescent="0.25">
      <c r="A1417" s="1" t="s">
        <v>385</v>
      </c>
      <c r="B1417" s="1" t="s">
        <v>386</v>
      </c>
      <c r="C1417" s="1" t="str">
        <f t="shared" si="88"/>
        <v>F0188-U0188</v>
      </c>
      <c r="D1417" s="1" t="s">
        <v>1083</v>
      </c>
      <c r="E1417" s="1" t="s">
        <v>1123</v>
      </c>
      <c r="F1417" s="21" t="s">
        <v>1238</v>
      </c>
      <c r="G1417" s="11" t="str">
        <f t="shared" si="89"/>
        <v>F0188-U0188-költségmegosztó 3</v>
      </c>
      <c r="H1417" s="11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</row>
    <row r="1418" spans="1:20" ht="15" x14ac:dyDescent="0.25">
      <c r="A1418" s="1" t="s">
        <v>385</v>
      </c>
      <c r="B1418" s="1" t="s">
        <v>386</v>
      </c>
      <c r="C1418" s="1" t="str">
        <f t="shared" si="88"/>
        <v>F0188-U0188</v>
      </c>
      <c r="D1418" s="1" t="s">
        <v>1083</v>
      </c>
      <c r="E1418" s="1" t="s">
        <v>1123</v>
      </c>
      <c r="F1418" s="21" t="s">
        <v>1239</v>
      </c>
      <c r="G1418" s="11" t="str">
        <f t="shared" si="89"/>
        <v>F0188-U0188-költségmegosztó 4</v>
      </c>
      <c r="H1418" s="11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</row>
    <row r="1419" spans="1:20" ht="15" x14ac:dyDescent="0.25">
      <c r="A1419" s="1" t="s">
        <v>385</v>
      </c>
      <c r="B1419" s="1" t="s">
        <v>386</v>
      </c>
      <c r="C1419" s="1" t="str">
        <f t="shared" si="88"/>
        <v>F0188-U0188</v>
      </c>
      <c r="D1419" s="1" t="s">
        <v>1083</v>
      </c>
      <c r="E1419" s="1" t="s">
        <v>1123</v>
      </c>
      <c r="F1419" s="21" t="s">
        <v>1240</v>
      </c>
      <c r="G1419" s="11" t="str">
        <f t="shared" si="89"/>
        <v>F0188-U0188-költségmegosztó 5</v>
      </c>
      <c r="H1419" s="11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</row>
    <row r="1420" spans="1:20" ht="15" x14ac:dyDescent="0.25">
      <c r="A1420" s="1" t="s">
        <v>387</v>
      </c>
      <c r="B1420" s="1" t="s">
        <v>388</v>
      </c>
      <c r="C1420" s="1" t="str">
        <f t="shared" si="88"/>
        <v>F0189-U1045</v>
      </c>
      <c r="D1420" s="1" t="s">
        <v>1083</v>
      </c>
      <c r="E1420" s="1" t="s">
        <v>1123</v>
      </c>
      <c r="F1420" s="21" t="s">
        <v>1236</v>
      </c>
      <c r="G1420" s="11" t="str">
        <f t="shared" si="89"/>
        <v>F0189-U1045-költségmegosztó 1</v>
      </c>
      <c r="H1420" s="11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</row>
    <row r="1421" spans="1:20" ht="15" x14ac:dyDescent="0.25">
      <c r="A1421" s="1" t="s">
        <v>387</v>
      </c>
      <c r="B1421" s="1" t="s">
        <v>388</v>
      </c>
      <c r="C1421" s="1" t="str">
        <f t="shared" si="88"/>
        <v>F0189-U1045</v>
      </c>
      <c r="D1421" s="1" t="s">
        <v>1083</v>
      </c>
      <c r="E1421" s="1" t="s">
        <v>1123</v>
      </c>
      <c r="F1421" s="21" t="s">
        <v>1237</v>
      </c>
      <c r="G1421" s="11" t="str">
        <f t="shared" si="89"/>
        <v>F0189-U1045-költségmegosztó 2</v>
      </c>
      <c r="H1421" s="11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</row>
    <row r="1422" spans="1:20" ht="15" x14ac:dyDescent="0.25">
      <c r="A1422" s="1" t="s">
        <v>387</v>
      </c>
      <c r="B1422" s="1" t="s">
        <v>388</v>
      </c>
      <c r="C1422" s="1" t="str">
        <f t="shared" si="88"/>
        <v>F0189-U1045</v>
      </c>
      <c r="D1422" s="1" t="s">
        <v>1083</v>
      </c>
      <c r="E1422" s="1" t="s">
        <v>1123</v>
      </c>
      <c r="F1422" s="21" t="s">
        <v>1238</v>
      </c>
      <c r="G1422" s="11" t="str">
        <f t="shared" si="89"/>
        <v>F0189-U1045-költségmegosztó 3</v>
      </c>
      <c r="H1422" s="11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</row>
    <row r="1423" spans="1:20" ht="15" x14ac:dyDescent="0.25">
      <c r="A1423" s="1" t="s">
        <v>387</v>
      </c>
      <c r="B1423" s="1" t="s">
        <v>388</v>
      </c>
      <c r="C1423" s="1" t="str">
        <f t="shared" si="88"/>
        <v>F0189-U1045</v>
      </c>
      <c r="D1423" s="1" t="s">
        <v>1083</v>
      </c>
      <c r="E1423" s="1" t="s">
        <v>1123</v>
      </c>
      <c r="F1423" s="21" t="s">
        <v>1239</v>
      </c>
      <c r="G1423" s="11" t="str">
        <f t="shared" si="89"/>
        <v>F0189-U1045-költségmegosztó 4</v>
      </c>
      <c r="H1423" s="11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</row>
    <row r="1424" spans="1:20" ht="15" x14ac:dyDescent="0.25">
      <c r="A1424" s="1" t="s">
        <v>387</v>
      </c>
      <c r="B1424" s="1" t="s">
        <v>388</v>
      </c>
      <c r="C1424" s="1" t="str">
        <f t="shared" si="88"/>
        <v>F0189-U1045</v>
      </c>
      <c r="D1424" s="1" t="s">
        <v>1083</v>
      </c>
      <c r="E1424" s="1" t="s">
        <v>1123</v>
      </c>
      <c r="F1424" s="21" t="s">
        <v>1240</v>
      </c>
      <c r="G1424" s="11" t="str">
        <f t="shared" si="89"/>
        <v>F0189-U1045-költségmegosztó 5</v>
      </c>
      <c r="H1424" s="11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</row>
    <row r="1425" spans="1:20" ht="15" x14ac:dyDescent="0.25">
      <c r="A1425" s="1" t="s">
        <v>389</v>
      </c>
      <c r="B1425" s="1" t="s">
        <v>390</v>
      </c>
      <c r="C1425" s="1" t="str">
        <f t="shared" si="88"/>
        <v>F0190-U0656</v>
      </c>
      <c r="D1425" s="1" t="s">
        <v>1083</v>
      </c>
      <c r="E1425" s="1" t="s">
        <v>1123</v>
      </c>
      <c r="F1425" s="21" t="s">
        <v>1236</v>
      </c>
      <c r="G1425" s="11" t="str">
        <f t="shared" si="89"/>
        <v>F0190-U0656-költségmegosztó 1</v>
      </c>
      <c r="H1425" s="11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</row>
    <row r="1426" spans="1:20" ht="15" x14ac:dyDescent="0.25">
      <c r="A1426" s="1" t="s">
        <v>389</v>
      </c>
      <c r="B1426" s="1" t="s">
        <v>390</v>
      </c>
      <c r="C1426" s="1" t="str">
        <f t="shared" si="88"/>
        <v>F0190-U0656</v>
      </c>
      <c r="D1426" s="1" t="s">
        <v>1083</v>
      </c>
      <c r="E1426" s="1" t="s">
        <v>1123</v>
      </c>
      <c r="F1426" s="21" t="s">
        <v>1237</v>
      </c>
      <c r="G1426" s="11" t="str">
        <f t="shared" si="89"/>
        <v>F0190-U0656-költségmegosztó 2</v>
      </c>
      <c r="H1426" s="11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</row>
    <row r="1427" spans="1:20" ht="15" x14ac:dyDescent="0.25">
      <c r="A1427" s="1" t="s">
        <v>389</v>
      </c>
      <c r="B1427" s="1" t="s">
        <v>390</v>
      </c>
      <c r="C1427" s="1" t="str">
        <f t="shared" si="88"/>
        <v>F0190-U0656</v>
      </c>
      <c r="D1427" s="1" t="s">
        <v>1083</v>
      </c>
      <c r="E1427" s="1" t="s">
        <v>1123</v>
      </c>
      <c r="F1427" s="21" t="s">
        <v>1238</v>
      </c>
      <c r="G1427" s="11" t="str">
        <f t="shared" si="89"/>
        <v>F0190-U0656-költségmegosztó 3</v>
      </c>
      <c r="H1427" s="11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</row>
    <row r="1428" spans="1:20" ht="15" x14ac:dyDescent="0.25">
      <c r="A1428" s="1" t="s">
        <v>389</v>
      </c>
      <c r="B1428" s="1" t="s">
        <v>390</v>
      </c>
      <c r="C1428" s="1" t="str">
        <f t="shared" si="88"/>
        <v>F0190-U0656</v>
      </c>
      <c r="D1428" s="1" t="s">
        <v>1083</v>
      </c>
      <c r="E1428" s="1" t="s">
        <v>1123</v>
      </c>
      <c r="F1428" s="21" t="s">
        <v>1239</v>
      </c>
      <c r="G1428" s="11" t="str">
        <f t="shared" si="89"/>
        <v>F0190-U0656-költségmegosztó 4</v>
      </c>
      <c r="H1428" s="11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</row>
    <row r="1429" spans="1:20" ht="15" x14ac:dyDescent="0.25">
      <c r="A1429" s="1" t="s">
        <v>389</v>
      </c>
      <c r="B1429" s="1" t="s">
        <v>390</v>
      </c>
      <c r="C1429" s="1" t="str">
        <f t="shared" si="88"/>
        <v>F0190-U0656</v>
      </c>
      <c r="D1429" s="1" t="s">
        <v>1083</v>
      </c>
      <c r="E1429" s="1" t="s">
        <v>1123</v>
      </c>
      <c r="F1429" s="21" t="s">
        <v>1240</v>
      </c>
      <c r="G1429" s="11" t="str">
        <f t="shared" si="89"/>
        <v>F0190-U0656-költségmegosztó 5</v>
      </c>
      <c r="H1429" s="11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</row>
    <row r="1430" spans="1:20" ht="15" x14ac:dyDescent="0.25">
      <c r="A1430" s="1" t="s">
        <v>391</v>
      </c>
      <c r="B1430" s="1" t="s">
        <v>392</v>
      </c>
      <c r="C1430" s="1" t="str">
        <f t="shared" si="88"/>
        <v>F0191-U1036</v>
      </c>
      <c r="D1430" s="1" t="s">
        <v>1083</v>
      </c>
      <c r="E1430" s="1" t="s">
        <v>1123</v>
      </c>
      <c r="F1430" s="21" t="s">
        <v>1236</v>
      </c>
      <c r="G1430" s="11" t="str">
        <f t="shared" si="89"/>
        <v>F0191-U1036-költségmegosztó 1</v>
      </c>
      <c r="H1430" s="11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</row>
    <row r="1431" spans="1:20" ht="15" x14ac:dyDescent="0.25">
      <c r="A1431" s="1" t="s">
        <v>391</v>
      </c>
      <c r="B1431" s="1" t="s">
        <v>392</v>
      </c>
      <c r="C1431" s="1" t="str">
        <f t="shared" si="88"/>
        <v>F0191-U1036</v>
      </c>
      <c r="D1431" s="1" t="s">
        <v>1083</v>
      </c>
      <c r="E1431" s="1" t="s">
        <v>1123</v>
      </c>
      <c r="F1431" s="21" t="s">
        <v>1237</v>
      </c>
      <c r="G1431" s="11" t="str">
        <f t="shared" si="89"/>
        <v>F0191-U1036-költségmegosztó 2</v>
      </c>
      <c r="H1431" s="11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</row>
    <row r="1432" spans="1:20" ht="15" x14ac:dyDescent="0.25">
      <c r="A1432" s="1" t="s">
        <v>391</v>
      </c>
      <c r="B1432" s="1" t="s">
        <v>392</v>
      </c>
      <c r="C1432" s="1" t="str">
        <f t="shared" si="88"/>
        <v>F0191-U1036</v>
      </c>
      <c r="D1432" s="1" t="s">
        <v>1083</v>
      </c>
      <c r="E1432" s="1" t="s">
        <v>1123</v>
      </c>
      <c r="F1432" s="21" t="s">
        <v>1238</v>
      </c>
      <c r="G1432" s="11" t="str">
        <f t="shared" si="89"/>
        <v>F0191-U1036-költségmegosztó 3</v>
      </c>
      <c r="H1432" s="11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</row>
    <row r="1433" spans="1:20" ht="15" x14ac:dyDescent="0.25">
      <c r="A1433" s="1" t="s">
        <v>391</v>
      </c>
      <c r="B1433" s="1" t="s">
        <v>392</v>
      </c>
      <c r="C1433" s="1" t="str">
        <f t="shared" si="88"/>
        <v>F0191-U1036</v>
      </c>
      <c r="D1433" s="1" t="s">
        <v>1083</v>
      </c>
      <c r="E1433" s="1" t="s">
        <v>1123</v>
      </c>
      <c r="F1433" s="21" t="s">
        <v>1239</v>
      </c>
      <c r="G1433" s="11" t="str">
        <f t="shared" si="89"/>
        <v>F0191-U1036-költségmegosztó 4</v>
      </c>
      <c r="H1433" s="11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</row>
    <row r="1434" spans="1:20" ht="15" x14ac:dyDescent="0.25">
      <c r="A1434" s="1" t="s">
        <v>391</v>
      </c>
      <c r="B1434" s="1" t="s">
        <v>392</v>
      </c>
      <c r="C1434" s="1" t="str">
        <f t="shared" si="88"/>
        <v>F0191-U1036</v>
      </c>
      <c r="D1434" s="1" t="s">
        <v>1083</v>
      </c>
      <c r="E1434" s="1" t="s">
        <v>1123</v>
      </c>
      <c r="F1434" s="21" t="s">
        <v>1240</v>
      </c>
      <c r="G1434" s="11" t="str">
        <f t="shared" si="89"/>
        <v>F0191-U1036-költségmegosztó 5</v>
      </c>
      <c r="H1434" s="11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</row>
    <row r="1435" spans="1:20" ht="15" x14ac:dyDescent="0.25">
      <c r="A1435" s="1" t="s">
        <v>393</v>
      </c>
      <c r="B1435" s="1" t="s">
        <v>394</v>
      </c>
      <c r="C1435" s="1" t="str">
        <f t="shared" si="88"/>
        <v>F0192-U0192</v>
      </c>
      <c r="D1435" s="1" t="s">
        <v>1083</v>
      </c>
      <c r="E1435" s="1" t="s">
        <v>1123</v>
      </c>
      <c r="F1435" s="21" t="s">
        <v>1236</v>
      </c>
      <c r="G1435" s="11" t="str">
        <f t="shared" si="89"/>
        <v>F0192-U0192-költségmegosztó 1</v>
      </c>
      <c r="H1435" s="11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</row>
    <row r="1436" spans="1:20" ht="15" x14ac:dyDescent="0.25">
      <c r="A1436" s="1" t="s">
        <v>393</v>
      </c>
      <c r="B1436" s="1" t="s">
        <v>394</v>
      </c>
      <c r="C1436" s="1" t="str">
        <f t="shared" si="88"/>
        <v>F0192-U0192</v>
      </c>
      <c r="D1436" s="1" t="s">
        <v>1083</v>
      </c>
      <c r="E1436" s="1" t="s">
        <v>1123</v>
      </c>
      <c r="F1436" s="21" t="s">
        <v>1237</v>
      </c>
      <c r="G1436" s="11" t="str">
        <f t="shared" si="89"/>
        <v>F0192-U0192-költségmegosztó 2</v>
      </c>
      <c r="H1436" s="11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</row>
    <row r="1437" spans="1:20" ht="15" x14ac:dyDescent="0.25">
      <c r="A1437" s="1" t="s">
        <v>393</v>
      </c>
      <c r="B1437" s="1" t="s">
        <v>394</v>
      </c>
      <c r="C1437" s="1" t="str">
        <f t="shared" si="88"/>
        <v>F0192-U0192</v>
      </c>
      <c r="D1437" s="1" t="s">
        <v>1083</v>
      </c>
      <c r="E1437" s="1" t="s">
        <v>1123</v>
      </c>
      <c r="F1437" s="21" t="s">
        <v>1238</v>
      </c>
      <c r="G1437" s="11" t="str">
        <f t="shared" si="89"/>
        <v>F0192-U0192-költségmegosztó 3</v>
      </c>
      <c r="H1437" s="11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</row>
    <row r="1438" spans="1:20" ht="15" x14ac:dyDescent="0.25">
      <c r="A1438" s="1" t="s">
        <v>393</v>
      </c>
      <c r="B1438" s="1" t="s">
        <v>394</v>
      </c>
      <c r="C1438" s="1" t="str">
        <f t="shared" si="88"/>
        <v>F0192-U0192</v>
      </c>
      <c r="D1438" s="1" t="s">
        <v>1083</v>
      </c>
      <c r="E1438" s="1" t="s">
        <v>1123</v>
      </c>
      <c r="F1438" s="21" t="s">
        <v>1239</v>
      </c>
      <c r="G1438" s="11" t="str">
        <f t="shared" si="89"/>
        <v>F0192-U0192-költségmegosztó 4</v>
      </c>
      <c r="H1438" s="11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</row>
    <row r="1439" spans="1:20" ht="15" x14ac:dyDescent="0.25">
      <c r="A1439" s="1" t="s">
        <v>393</v>
      </c>
      <c r="B1439" s="1" t="s">
        <v>394</v>
      </c>
      <c r="C1439" s="1" t="str">
        <f t="shared" si="88"/>
        <v>F0192-U0192</v>
      </c>
      <c r="D1439" s="1" t="s">
        <v>1083</v>
      </c>
      <c r="E1439" s="1" t="s">
        <v>1123</v>
      </c>
      <c r="F1439" s="21" t="s">
        <v>1240</v>
      </c>
      <c r="G1439" s="11" t="str">
        <f t="shared" si="89"/>
        <v>F0192-U0192-költségmegosztó 5</v>
      </c>
      <c r="H1439" s="11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</row>
    <row r="1440" spans="1:20" ht="15" x14ac:dyDescent="0.25">
      <c r="A1440" s="1" t="s">
        <v>395</v>
      </c>
      <c r="B1440" s="1" t="s">
        <v>396</v>
      </c>
      <c r="C1440" s="1" t="str">
        <f t="shared" si="88"/>
        <v>F0193-U0758</v>
      </c>
      <c r="D1440" s="1" t="s">
        <v>1083</v>
      </c>
      <c r="E1440" s="1" t="s">
        <v>1123</v>
      </c>
      <c r="F1440" s="21" t="s">
        <v>1236</v>
      </c>
      <c r="G1440" s="11" t="str">
        <f t="shared" si="89"/>
        <v>F0193-U0758-költségmegosztó 1</v>
      </c>
      <c r="H1440" s="11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</row>
    <row r="1441" spans="1:20" ht="15" x14ac:dyDescent="0.25">
      <c r="A1441" s="1" t="s">
        <v>395</v>
      </c>
      <c r="B1441" s="1" t="s">
        <v>396</v>
      </c>
      <c r="C1441" s="1" t="str">
        <f t="shared" si="88"/>
        <v>F0193-U0758</v>
      </c>
      <c r="D1441" s="1" t="s">
        <v>1083</v>
      </c>
      <c r="E1441" s="1" t="s">
        <v>1123</v>
      </c>
      <c r="F1441" s="21" t="s">
        <v>1237</v>
      </c>
      <c r="G1441" s="11" t="str">
        <f t="shared" si="89"/>
        <v>F0193-U0758-költségmegosztó 2</v>
      </c>
      <c r="H1441" s="11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</row>
    <row r="1442" spans="1:20" ht="15" x14ac:dyDescent="0.25">
      <c r="A1442" s="1" t="s">
        <v>395</v>
      </c>
      <c r="B1442" s="1" t="s">
        <v>396</v>
      </c>
      <c r="C1442" s="1" t="str">
        <f t="shared" si="88"/>
        <v>F0193-U0758</v>
      </c>
      <c r="D1442" s="1" t="s">
        <v>1083</v>
      </c>
      <c r="E1442" s="1" t="s">
        <v>1123</v>
      </c>
      <c r="F1442" s="21" t="s">
        <v>1238</v>
      </c>
      <c r="G1442" s="11" t="str">
        <f t="shared" si="89"/>
        <v>F0193-U0758-költségmegosztó 3</v>
      </c>
      <c r="H1442" s="11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</row>
    <row r="1443" spans="1:20" ht="15" x14ac:dyDescent="0.25">
      <c r="A1443" s="1" t="s">
        <v>395</v>
      </c>
      <c r="B1443" s="1" t="s">
        <v>396</v>
      </c>
      <c r="C1443" s="1" t="str">
        <f t="shared" si="88"/>
        <v>F0193-U0758</v>
      </c>
      <c r="D1443" s="1" t="s">
        <v>1083</v>
      </c>
      <c r="E1443" s="1" t="s">
        <v>1123</v>
      </c>
      <c r="F1443" s="21" t="s">
        <v>1239</v>
      </c>
      <c r="G1443" s="11" t="str">
        <f t="shared" si="89"/>
        <v>F0193-U0758-költségmegosztó 4</v>
      </c>
      <c r="H1443" s="11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</row>
    <row r="1444" spans="1:20" ht="15" x14ac:dyDescent="0.25">
      <c r="A1444" s="1" t="s">
        <v>395</v>
      </c>
      <c r="B1444" s="1" t="s">
        <v>396</v>
      </c>
      <c r="C1444" s="1" t="str">
        <f t="shared" si="88"/>
        <v>F0193-U0758</v>
      </c>
      <c r="D1444" s="1" t="s">
        <v>1083</v>
      </c>
      <c r="E1444" s="1" t="s">
        <v>1123</v>
      </c>
      <c r="F1444" s="21" t="s">
        <v>1240</v>
      </c>
      <c r="G1444" s="11" t="str">
        <f t="shared" si="89"/>
        <v>F0193-U0758-költségmegosztó 5</v>
      </c>
      <c r="H1444" s="11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</row>
    <row r="1445" spans="1:20" ht="15" x14ac:dyDescent="0.25">
      <c r="A1445" s="1" t="s">
        <v>397</v>
      </c>
      <c r="B1445" s="1" t="s">
        <v>398</v>
      </c>
      <c r="C1445" s="1" t="str">
        <f t="shared" si="88"/>
        <v>F0194-U0945</v>
      </c>
      <c r="D1445" s="1" t="s">
        <v>1083</v>
      </c>
      <c r="E1445" s="1" t="s">
        <v>1123</v>
      </c>
      <c r="F1445" s="21" t="s">
        <v>1236</v>
      </c>
      <c r="G1445" s="11" t="str">
        <f t="shared" si="89"/>
        <v>F0194-U0945-költségmegosztó 1</v>
      </c>
      <c r="H1445" s="11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</row>
    <row r="1446" spans="1:20" ht="15" x14ac:dyDescent="0.25">
      <c r="A1446" s="1" t="s">
        <v>397</v>
      </c>
      <c r="B1446" s="1" t="s">
        <v>398</v>
      </c>
      <c r="C1446" s="1" t="str">
        <f t="shared" si="88"/>
        <v>F0194-U0945</v>
      </c>
      <c r="D1446" s="1" t="s">
        <v>1083</v>
      </c>
      <c r="E1446" s="1" t="s">
        <v>1123</v>
      </c>
      <c r="F1446" s="21" t="s">
        <v>1237</v>
      </c>
      <c r="G1446" s="11" t="str">
        <f t="shared" si="89"/>
        <v>F0194-U0945-költségmegosztó 2</v>
      </c>
      <c r="H1446" s="11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</row>
    <row r="1447" spans="1:20" ht="15" x14ac:dyDescent="0.25">
      <c r="A1447" s="1" t="s">
        <v>397</v>
      </c>
      <c r="B1447" s="1" t="s">
        <v>398</v>
      </c>
      <c r="C1447" s="1" t="str">
        <f t="shared" si="88"/>
        <v>F0194-U0945</v>
      </c>
      <c r="D1447" s="1" t="s">
        <v>1083</v>
      </c>
      <c r="E1447" s="1" t="s">
        <v>1123</v>
      </c>
      <c r="F1447" s="21" t="s">
        <v>1238</v>
      </c>
      <c r="G1447" s="11" t="str">
        <f t="shared" si="89"/>
        <v>F0194-U0945-költségmegosztó 3</v>
      </c>
      <c r="H1447" s="11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</row>
    <row r="1448" spans="1:20" ht="15" x14ac:dyDescent="0.25">
      <c r="A1448" s="1" t="s">
        <v>397</v>
      </c>
      <c r="B1448" s="1" t="s">
        <v>398</v>
      </c>
      <c r="C1448" s="1" t="str">
        <f t="shared" si="88"/>
        <v>F0194-U0945</v>
      </c>
      <c r="D1448" s="1" t="s">
        <v>1083</v>
      </c>
      <c r="E1448" s="1" t="s">
        <v>1123</v>
      </c>
      <c r="F1448" s="21" t="s">
        <v>1239</v>
      </c>
      <c r="G1448" s="11" t="str">
        <f t="shared" si="89"/>
        <v>F0194-U0945-költségmegosztó 4</v>
      </c>
      <c r="H1448" s="11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</row>
    <row r="1449" spans="1:20" ht="15" x14ac:dyDescent="0.25">
      <c r="A1449" s="1" t="s">
        <v>397</v>
      </c>
      <c r="B1449" s="1" t="s">
        <v>398</v>
      </c>
      <c r="C1449" s="1" t="str">
        <f t="shared" si="88"/>
        <v>F0194-U0945</v>
      </c>
      <c r="D1449" s="1" t="s">
        <v>1083</v>
      </c>
      <c r="E1449" s="1" t="s">
        <v>1123</v>
      </c>
      <c r="F1449" s="21" t="s">
        <v>1240</v>
      </c>
      <c r="G1449" s="11" t="str">
        <f t="shared" si="89"/>
        <v>F0194-U0945-költségmegosztó 5</v>
      </c>
      <c r="H1449" s="11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</row>
    <row r="1450" spans="1:20" ht="15" x14ac:dyDescent="0.25">
      <c r="A1450" s="1" t="s">
        <v>403</v>
      </c>
      <c r="B1450" s="1" t="s">
        <v>404</v>
      </c>
      <c r="C1450" s="1" t="str">
        <f t="shared" si="88"/>
        <v>F0197-U0197</v>
      </c>
      <c r="D1450" s="1" t="s">
        <v>1083</v>
      </c>
      <c r="E1450" s="1" t="s">
        <v>1123</v>
      </c>
      <c r="F1450" s="21" t="s">
        <v>1236</v>
      </c>
      <c r="G1450" s="11" t="str">
        <f t="shared" si="89"/>
        <v>F0197-U0197-költségmegosztó 1</v>
      </c>
      <c r="H1450" s="11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</row>
    <row r="1451" spans="1:20" ht="15" x14ac:dyDescent="0.25">
      <c r="A1451" s="1" t="s">
        <v>403</v>
      </c>
      <c r="B1451" s="1" t="s">
        <v>404</v>
      </c>
      <c r="C1451" s="1" t="str">
        <f t="shared" si="88"/>
        <v>F0197-U0197</v>
      </c>
      <c r="D1451" s="1" t="s">
        <v>1083</v>
      </c>
      <c r="E1451" s="1" t="s">
        <v>1123</v>
      </c>
      <c r="F1451" s="21" t="s">
        <v>1237</v>
      </c>
      <c r="G1451" s="11" t="str">
        <f t="shared" si="89"/>
        <v>F0197-U0197-költségmegosztó 2</v>
      </c>
      <c r="H1451" s="11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</row>
    <row r="1452" spans="1:20" ht="15" x14ac:dyDescent="0.25">
      <c r="A1452" s="1" t="s">
        <v>403</v>
      </c>
      <c r="B1452" s="1" t="s">
        <v>404</v>
      </c>
      <c r="C1452" s="1" t="str">
        <f t="shared" si="88"/>
        <v>F0197-U0197</v>
      </c>
      <c r="D1452" s="1" t="s">
        <v>1083</v>
      </c>
      <c r="E1452" s="1" t="s">
        <v>1123</v>
      </c>
      <c r="F1452" s="21" t="s">
        <v>1238</v>
      </c>
      <c r="G1452" s="11" t="str">
        <f t="shared" si="89"/>
        <v>F0197-U0197-költségmegosztó 3</v>
      </c>
      <c r="H1452" s="11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</row>
    <row r="1453" spans="1:20" ht="15" x14ac:dyDescent="0.25">
      <c r="A1453" s="1" t="s">
        <v>403</v>
      </c>
      <c r="B1453" s="1" t="s">
        <v>404</v>
      </c>
      <c r="C1453" s="1" t="str">
        <f t="shared" si="88"/>
        <v>F0197-U0197</v>
      </c>
      <c r="D1453" s="1" t="s">
        <v>1083</v>
      </c>
      <c r="E1453" s="1" t="s">
        <v>1123</v>
      </c>
      <c r="F1453" s="21" t="s">
        <v>1239</v>
      </c>
      <c r="G1453" s="11" t="str">
        <f t="shared" si="89"/>
        <v>F0197-U0197-költségmegosztó 4</v>
      </c>
      <c r="H1453" s="11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</row>
    <row r="1454" spans="1:20" ht="15" x14ac:dyDescent="0.25">
      <c r="A1454" s="1" t="s">
        <v>403</v>
      </c>
      <c r="B1454" s="1" t="s">
        <v>404</v>
      </c>
      <c r="C1454" s="1" t="str">
        <f t="shared" si="88"/>
        <v>F0197-U0197</v>
      </c>
      <c r="D1454" s="1" t="s">
        <v>1083</v>
      </c>
      <c r="E1454" s="1" t="s">
        <v>1123</v>
      </c>
      <c r="F1454" s="21" t="s">
        <v>1240</v>
      </c>
      <c r="G1454" s="11" t="str">
        <f t="shared" si="89"/>
        <v>F0197-U0197-költségmegosztó 5</v>
      </c>
      <c r="H1454" s="11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</row>
    <row r="1455" spans="1:20" ht="15" x14ac:dyDescent="0.25">
      <c r="A1455" s="1" t="s">
        <v>399</v>
      </c>
      <c r="B1455" s="1" t="s">
        <v>400</v>
      </c>
      <c r="C1455" s="1" t="str">
        <f t="shared" si="88"/>
        <v>F0195-U0195</v>
      </c>
      <c r="D1455" s="1" t="s">
        <v>1083</v>
      </c>
      <c r="E1455" s="1" t="s">
        <v>1123</v>
      </c>
      <c r="F1455" s="21" t="s">
        <v>1236</v>
      </c>
      <c r="G1455" s="11" t="str">
        <f t="shared" si="89"/>
        <v>F0195-U0195-költségmegosztó 1</v>
      </c>
      <c r="H1455" s="11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</row>
    <row r="1456" spans="1:20" ht="15" x14ac:dyDescent="0.25">
      <c r="A1456" s="1" t="s">
        <v>399</v>
      </c>
      <c r="B1456" s="1" t="s">
        <v>400</v>
      </c>
      <c r="C1456" s="1" t="str">
        <f t="shared" si="88"/>
        <v>F0195-U0195</v>
      </c>
      <c r="D1456" s="1" t="s">
        <v>1083</v>
      </c>
      <c r="E1456" s="1" t="s">
        <v>1123</v>
      </c>
      <c r="F1456" s="21" t="s">
        <v>1237</v>
      </c>
      <c r="G1456" s="11" t="str">
        <f t="shared" si="89"/>
        <v>F0195-U0195-költségmegosztó 2</v>
      </c>
      <c r="H1456" s="11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</row>
    <row r="1457" spans="1:20" ht="15" x14ac:dyDescent="0.25">
      <c r="A1457" s="1" t="s">
        <v>399</v>
      </c>
      <c r="B1457" s="1" t="s">
        <v>400</v>
      </c>
      <c r="C1457" s="1" t="str">
        <f t="shared" si="88"/>
        <v>F0195-U0195</v>
      </c>
      <c r="D1457" s="1" t="s">
        <v>1083</v>
      </c>
      <c r="E1457" s="1" t="s">
        <v>1123</v>
      </c>
      <c r="F1457" s="21" t="s">
        <v>1238</v>
      </c>
      <c r="G1457" s="11" t="str">
        <f t="shared" si="89"/>
        <v>F0195-U0195-költségmegosztó 3</v>
      </c>
      <c r="H1457" s="11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</row>
    <row r="1458" spans="1:20" ht="15" x14ac:dyDescent="0.25">
      <c r="A1458" s="1" t="s">
        <v>399</v>
      </c>
      <c r="B1458" s="1" t="s">
        <v>400</v>
      </c>
      <c r="C1458" s="1" t="str">
        <f t="shared" si="88"/>
        <v>F0195-U0195</v>
      </c>
      <c r="D1458" s="1" t="s">
        <v>1083</v>
      </c>
      <c r="E1458" s="1" t="s">
        <v>1123</v>
      </c>
      <c r="F1458" s="21" t="s">
        <v>1239</v>
      </c>
      <c r="G1458" s="11" t="str">
        <f t="shared" si="89"/>
        <v>F0195-U0195-költségmegosztó 4</v>
      </c>
      <c r="H1458" s="11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</row>
    <row r="1459" spans="1:20" ht="15" x14ac:dyDescent="0.25">
      <c r="A1459" s="1" t="s">
        <v>399</v>
      </c>
      <c r="B1459" s="1" t="s">
        <v>400</v>
      </c>
      <c r="C1459" s="1" t="str">
        <f t="shared" si="88"/>
        <v>F0195-U0195</v>
      </c>
      <c r="D1459" s="1" t="s">
        <v>1083</v>
      </c>
      <c r="E1459" s="1" t="s">
        <v>1123</v>
      </c>
      <c r="F1459" s="21" t="s">
        <v>1240</v>
      </c>
      <c r="G1459" s="11" t="str">
        <f t="shared" si="89"/>
        <v>F0195-U0195-költségmegosztó 5</v>
      </c>
      <c r="H1459" s="11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</row>
    <row r="1460" spans="1:20" ht="15" x14ac:dyDescent="0.25">
      <c r="A1460" s="1" t="s">
        <v>401</v>
      </c>
      <c r="B1460" s="1" t="s">
        <v>402</v>
      </c>
      <c r="C1460" s="1" t="str">
        <f t="shared" si="88"/>
        <v>F0196-U1003</v>
      </c>
      <c r="D1460" s="1" t="s">
        <v>1083</v>
      </c>
      <c r="E1460" s="1" t="s">
        <v>1123</v>
      </c>
      <c r="F1460" s="21" t="s">
        <v>1236</v>
      </c>
      <c r="G1460" s="11" t="str">
        <f t="shared" si="89"/>
        <v>F0196-U1003-költségmegosztó 1</v>
      </c>
      <c r="H1460" s="11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</row>
    <row r="1461" spans="1:20" ht="15" x14ac:dyDescent="0.25">
      <c r="A1461" s="1" t="s">
        <v>401</v>
      </c>
      <c r="B1461" s="1" t="s">
        <v>402</v>
      </c>
      <c r="C1461" s="1" t="str">
        <f t="shared" si="88"/>
        <v>F0196-U1003</v>
      </c>
      <c r="D1461" s="1" t="s">
        <v>1083</v>
      </c>
      <c r="E1461" s="1" t="s">
        <v>1123</v>
      </c>
      <c r="F1461" s="21" t="s">
        <v>1237</v>
      </c>
      <c r="G1461" s="11" t="str">
        <f t="shared" si="89"/>
        <v>F0196-U1003-költségmegosztó 2</v>
      </c>
      <c r="H1461" s="11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</row>
    <row r="1462" spans="1:20" ht="15" x14ac:dyDescent="0.25">
      <c r="A1462" s="1" t="s">
        <v>401</v>
      </c>
      <c r="B1462" s="1" t="s">
        <v>402</v>
      </c>
      <c r="C1462" s="1" t="str">
        <f t="shared" si="88"/>
        <v>F0196-U1003</v>
      </c>
      <c r="D1462" s="1" t="s">
        <v>1083</v>
      </c>
      <c r="E1462" s="1" t="s">
        <v>1123</v>
      </c>
      <c r="F1462" s="21" t="s">
        <v>1238</v>
      </c>
      <c r="G1462" s="11" t="str">
        <f t="shared" si="89"/>
        <v>F0196-U1003-költségmegosztó 3</v>
      </c>
      <c r="H1462" s="11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</row>
    <row r="1463" spans="1:20" ht="15" x14ac:dyDescent="0.25">
      <c r="A1463" s="1" t="s">
        <v>401</v>
      </c>
      <c r="B1463" s="1" t="s">
        <v>402</v>
      </c>
      <c r="C1463" s="1" t="str">
        <f t="shared" si="88"/>
        <v>F0196-U1003</v>
      </c>
      <c r="D1463" s="1" t="s">
        <v>1083</v>
      </c>
      <c r="E1463" s="1" t="s">
        <v>1123</v>
      </c>
      <c r="F1463" s="21" t="s">
        <v>1239</v>
      </c>
      <c r="G1463" s="11" t="str">
        <f t="shared" si="89"/>
        <v>F0196-U1003-költségmegosztó 4</v>
      </c>
      <c r="H1463" s="11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</row>
    <row r="1464" spans="1:20" ht="15" x14ac:dyDescent="0.25">
      <c r="A1464" s="1" t="s">
        <v>401</v>
      </c>
      <c r="B1464" s="1" t="s">
        <v>402</v>
      </c>
      <c r="C1464" s="1" t="str">
        <f t="shared" si="88"/>
        <v>F0196-U1003</v>
      </c>
      <c r="D1464" s="1" t="s">
        <v>1083</v>
      </c>
      <c r="E1464" s="1" t="s">
        <v>1123</v>
      </c>
      <c r="F1464" s="21" t="s">
        <v>1240</v>
      </c>
      <c r="G1464" s="11" t="str">
        <f t="shared" si="89"/>
        <v>F0196-U1003-költségmegosztó 5</v>
      </c>
      <c r="H1464" s="11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</row>
    <row r="1465" spans="1:20" ht="15" x14ac:dyDescent="0.25">
      <c r="A1465" s="1" t="s">
        <v>405</v>
      </c>
      <c r="B1465" s="1" t="s">
        <v>406</v>
      </c>
      <c r="C1465" s="1" t="str">
        <f t="shared" si="88"/>
        <v>F0198-U0860</v>
      </c>
      <c r="D1465" s="1" t="s">
        <v>1083</v>
      </c>
      <c r="E1465" s="1" t="s">
        <v>1123</v>
      </c>
      <c r="F1465" s="21" t="s">
        <v>1236</v>
      </c>
      <c r="G1465" s="11" t="str">
        <f t="shared" si="89"/>
        <v>F0198-U0860-költségmegosztó 1</v>
      </c>
      <c r="H1465" s="11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</row>
    <row r="1466" spans="1:20" ht="15" x14ac:dyDescent="0.25">
      <c r="A1466" s="1" t="s">
        <v>405</v>
      </c>
      <c r="B1466" s="1" t="s">
        <v>406</v>
      </c>
      <c r="C1466" s="1" t="str">
        <f t="shared" si="88"/>
        <v>F0198-U0860</v>
      </c>
      <c r="D1466" s="1" t="s">
        <v>1083</v>
      </c>
      <c r="E1466" s="1" t="s">
        <v>1123</v>
      </c>
      <c r="F1466" s="21" t="s">
        <v>1237</v>
      </c>
      <c r="G1466" s="11" t="str">
        <f t="shared" si="89"/>
        <v>F0198-U0860-költségmegosztó 2</v>
      </c>
      <c r="H1466" s="11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</row>
    <row r="1467" spans="1:20" ht="15" x14ac:dyDescent="0.25">
      <c r="A1467" s="1" t="s">
        <v>405</v>
      </c>
      <c r="B1467" s="1" t="s">
        <v>406</v>
      </c>
      <c r="C1467" s="1" t="str">
        <f t="shared" si="88"/>
        <v>F0198-U0860</v>
      </c>
      <c r="D1467" s="1" t="s">
        <v>1083</v>
      </c>
      <c r="E1467" s="1" t="s">
        <v>1123</v>
      </c>
      <c r="F1467" s="21" t="s">
        <v>1238</v>
      </c>
      <c r="G1467" s="11" t="str">
        <f t="shared" si="89"/>
        <v>F0198-U0860-költségmegosztó 3</v>
      </c>
      <c r="H1467" s="11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</row>
    <row r="1468" spans="1:20" ht="15" x14ac:dyDescent="0.25">
      <c r="A1468" s="1" t="s">
        <v>405</v>
      </c>
      <c r="B1468" s="1" t="s">
        <v>406</v>
      </c>
      <c r="C1468" s="1" t="str">
        <f t="shared" si="88"/>
        <v>F0198-U0860</v>
      </c>
      <c r="D1468" s="1" t="s">
        <v>1083</v>
      </c>
      <c r="E1468" s="1" t="s">
        <v>1123</v>
      </c>
      <c r="F1468" s="21" t="s">
        <v>1239</v>
      </c>
      <c r="G1468" s="11" t="str">
        <f t="shared" si="89"/>
        <v>F0198-U0860-költségmegosztó 4</v>
      </c>
      <c r="H1468" s="11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</row>
    <row r="1469" spans="1:20" ht="15" x14ac:dyDescent="0.25">
      <c r="A1469" s="1" t="s">
        <v>405</v>
      </c>
      <c r="B1469" s="1" t="s">
        <v>406</v>
      </c>
      <c r="C1469" s="1" t="str">
        <f t="shared" si="88"/>
        <v>F0198-U0860</v>
      </c>
      <c r="D1469" s="1" t="s">
        <v>1083</v>
      </c>
      <c r="E1469" s="1" t="s">
        <v>1123</v>
      </c>
      <c r="F1469" s="21" t="s">
        <v>1240</v>
      </c>
      <c r="G1469" s="11" t="str">
        <f t="shared" si="89"/>
        <v>F0198-U0860-költségmegosztó 5</v>
      </c>
      <c r="H1469" s="11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</row>
    <row r="1470" spans="1:20" ht="15" x14ac:dyDescent="0.25">
      <c r="A1470" s="1" t="s">
        <v>407</v>
      </c>
      <c r="B1470" s="1" t="s">
        <v>408</v>
      </c>
      <c r="C1470" s="1" t="str">
        <f t="shared" si="88"/>
        <v>F0199-U0199</v>
      </c>
      <c r="D1470" s="1" t="s">
        <v>1083</v>
      </c>
      <c r="E1470" s="1" t="s">
        <v>1123</v>
      </c>
      <c r="F1470" s="21" t="s">
        <v>1236</v>
      </c>
      <c r="G1470" s="11" t="str">
        <f t="shared" si="89"/>
        <v>F0199-U0199-költségmegosztó 1</v>
      </c>
      <c r="H1470" s="11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</row>
    <row r="1471" spans="1:20" ht="15" x14ac:dyDescent="0.25">
      <c r="A1471" s="1" t="s">
        <v>407</v>
      </c>
      <c r="B1471" s="1" t="s">
        <v>408</v>
      </c>
      <c r="C1471" s="1" t="str">
        <f t="shared" si="88"/>
        <v>F0199-U0199</v>
      </c>
      <c r="D1471" s="1" t="s">
        <v>1083</v>
      </c>
      <c r="E1471" s="1" t="s">
        <v>1123</v>
      </c>
      <c r="F1471" s="21" t="s">
        <v>1237</v>
      </c>
      <c r="G1471" s="11" t="str">
        <f t="shared" si="89"/>
        <v>F0199-U0199-költségmegosztó 2</v>
      </c>
      <c r="H1471" s="11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</row>
    <row r="1472" spans="1:20" ht="15" x14ac:dyDescent="0.25">
      <c r="A1472" s="1" t="s">
        <v>407</v>
      </c>
      <c r="B1472" s="1" t="s">
        <v>408</v>
      </c>
      <c r="C1472" s="1" t="str">
        <f t="shared" si="88"/>
        <v>F0199-U0199</v>
      </c>
      <c r="D1472" s="1" t="s">
        <v>1083</v>
      </c>
      <c r="E1472" s="1" t="s">
        <v>1123</v>
      </c>
      <c r="F1472" s="21" t="s">
        <v>1238</v>
      </c>
      <c r="G1472" s="11" t="str">
        <f t="shared" si="89"/>
        <v>F0199-U0199-költségmegosztó 3</v>
      </c>
      <c r="H1472" s="11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</row>
    <row r="1473" spans="1:20" ht="15" x14ac:dyDescent="0.25">
      <c r="A1473" s="1" t="s">
        <v>407</v>
      </c>
      <c r="B1473" s="1" t="s">
        <v>408</v>
      </c>
      <c r="C1473" s="1" t="str">
        <f t="shared" ref="C1473:C1536" si="90">CONCATENATE(A1473,"-",B1473)</f>
        <v>F0199-U0199</v>
      </c>
      <c r="D1473" s="1" t="s">
        <v>1083</v>
      </c>
      <c r="E1473" s="1" t="s">
        <v>1123</v>
      </c>
      <c r="F1473" s="21" t="s">
        <v>1239</v>
      </c>
      <c r="G1473" s="11" t="str">
        <f t="shared" ref="G1473:G1536" si="91">CONCATENATE(C1473,"-",F1473)</f>
        <v>F0199-U0199-költségmegosztó 4</v>
      </c>
      <c r="H1473" s="11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</row>
    <row r="1474" spans="1:20" ht="15" x14ac:dyDescent="0.25">
      <c r="A1474" s="1" t="s">
        <v>407</v>
      </c>
      <c r="B1474" s="1" t="s">
        <v>408</v>
      </c>
      <c r="C1474" s="1" t="str">
        <f t="shared" si="90"/>
        <v>F0199-U0199</v>
      </c>
      <c r="D1474" s="1" t="s">
        <v>1083</v>
      </c>
      <c r="E1474" s="1" t="s">
        <v>1123</v>
      </c>
      <c r="F1474" s="21" t="s">
        <v>1240</v>
      </c>
      <c r="G1474" s="11" t="str">
        <f t="shared" si="91"/>
        <v>F0199-U0199-költségmegosztó 5</v>
      </c>
      <c r="H1474" s="11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</row>
    <row r="1475" spans="1:20" ht="15" x14ac:dyDescent="0.25">
      <c r="A1475" s="1" t="s">
        <v>409</v>
      </c>
      <c r="B1475" s="1" t="s">
        <v>410</v>
      </c>
      <c r="C1475" s="1" t="str">
        <f t="shared" si="90"/>
        <v>F0200-U0200</v>
      </c>
      <c r="D1475" s="1" t="s">
        <v>1083</v>
      </c>
      <c r="E1475" s="1" t="s">
        <v>1123</v>
      </c>
      <c r="F1475" s="21" t="s">
        <v>1236</v>
      </c>
      <c r="G1475" s="11" t="str">
        <f t="shared" si="91"/>
        <v>F0200-U0200-költségmegosztó 1</v>
      </c>
      <c r="H1475" s="11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</row>
    <row r="1476" spans="1:20" ht="15" x14ac:dyDescent="0.25">
      <c r="A1476" s="1" t="s">
        <v>409</v>
      </c>
      <c r="B1476" s="1" t="s">
        <v>410</v>
      </c>
      <c r="C1476" s="1" t="str">
        <f t="shared" si="90"/>
        <v>F0200-U0200</v>
      </c>
      <c r="D1476" s="1" t="s">
        <v>1083</v>
      </c>
      <c r="E1476" s="1" t="s">
        <v>1123</v>
      </c>
      <c r="F1476" s="21" t="s">
        <v>1237</v>
      </c>
      <c r="G1476" s="11" t="str">
        <f t="shared" si="91"/>
        <v>F0200-U0200-költségmegosztó 2</v>
      </c>
      <c r="H1476" s="11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</row>
    <row r="1477" spans="1:20" ht="15" x14ac:dyDescent="0.25">
      <c r="A1477" s="1" t="s">
        <v>409</v>
      </c>
      <c r="B1477" s="1" t="s">
        <v>410</v>
      </c>
      <c r="C1477" s="1" t="str">
        <f t="shared" si="90"/>
        <v>F0200-U0200</v>
      </c>
      <c r="D1477" s="1" t="s">
        <v>1083</v>
      </c>
      <c r="E1477" s="1" t="s">
        <v>1123</v>
      </c>
      <c r="F1477" s="21" t="s">
        <v>1238</v>
      </c>
      <c r="G1477" s="11" t="str">
        <f t="shared" si="91"/>
        <v>F0200-U0200-költségmegosztó 3</v>
      </c>
      <c r="H1477" s="11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</row>
    <row r="1478" spans="1:20" ht="15" x14ac:dyDescent="0.25">
      <c r="A1478" s="1" t="s">
        <v>409</v>
      </c>
      <c r="B1478" s="1" t="s">
        <v>410</v>
      </c>
      <c r="C1478" s="1" t="str">
        <f t="shared" si="90"/>
        <v>F0200-U0200</v>
      </c>
      <c r="D1478" s="1" t="s">
        <v>1083</v>
      </c>
      <c r="E1478" s="1" t="s">
        <v>1123</v>
      </c>
      <c r="F1478" s="21" t="s">
        <v>1239</v>
      </c>
      <c r="G1478" s="11" t="str">
        <f t="shared" si="91"/>
        <v>F0200-U0200-költségmegosztó 4</v>
      </c>
      <c r="H1478" s="11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</row>
    <row r="1479" spans="1:20" ht="15" x14ac:dyDescent="0.25">
      <c r="A1479" s="1" t="s">
        <v>409</v>
      </c>
      <c r="B1479" s="1" t="s">
        <v>410</v>
      </c>
      <c r="C1479" s="1" t="str">
        <f t="shared" si="90"/>
        <v>F0200-U0200</v>
      </c>
      <c r="D1479" s="1" t="s">
        <v>1083</v>
      </c>
      <c r="E1479" s="1" t="s">
        <v>1123</v>
      </c>
      <c r="F1479" s="21" t="s">
        <v>1240</v>
      </c>
      <c r="G1479" s="11" t="str">
        <f t="shared" si="91"/>
        <v>F0200-U0200-költségmegosztó 5</v>
      </c>
      <c r="H1479" s="11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</row>
    <row r="1480" spans="1:20" ht="15" x14ac:dyDescent="0.25">
      <c r="A1480" s="1" t="s">
        <v>749</v>
      </c>
      <c r="B1480" s="1" t="s">
        <v>750</v>
      </c>
      <c r="C1480" s="1" t="str">
        <f t="shared" si="90"/>
        <v>F0368-U0092</v>
      </c>
      <c r="D1480" s="1" t="s">
        <v>1084</v>
      </c>
      <c r="E1480" s="1" t="s">
        <v>1123</v>
      </c>
      <c r="F1480" s="21" t="s">
        <v>1236</v>
      </c>
      <c r="G1480" s="11" t="str">
        <f t="shared" si="91"/>
        <v>F0368-U0092-költségmegosztó 1</v>
      </c>
      <c r="H1480" s="11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</row>
    <row r="1481" spans="1:20" ht="15" x14ac:dyDescent="0.25">
      <c r="A1481" s="1" t="s">
        <v>749</v>
      </c>
      <c r="B1481" s="1" t="s">
        <v>750</v>
      </c>
      <c r="C1481" s="1" t="str">
        <f t="shared" si="90"/>
        <v>F0368-U0092</v>
      </c>
      <c r="D1481" s="1" t="s">
        <v>1084</v>
      </c>
      <c r="E1481" s="1" t="s">
        <v>1123</v>
      </c>
      <c r="F1481" s="21" t="s">
        <v>1237</v>
      </c>
      <c r="G1481" s="11" t="str">
        <f t="shared" si="91"/>
        <v>F0368-U0092-költségmegosztó 2</v>
      </c>
      <c r="H1481" s="11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</row>
    <row r="1482" spans="1:20" ht="15" x14ac:dyDescent="0.25">
      <c r="A1482" s="1" t="s">
        <v>749</v>
      </c>
      <c r="B1482" s="1" t="s">
        <v>750</v>
      </c>
      <c r="C1482" s="1" t="str">
        <f t="shared" si="90"/>
        <v>F0368-U0092</v>
      </c>
      <c r="D1482" s="1" t="s">
        <v>1084</v>
      </c>
      <c r="E1482" s="1" t="s">
        <v>1123</v>
      </c>
      <c r="F1482" s="21" t="s">
        <v>1238</v>
      </c>
      <c r="G1482" s="11" t="str">
        <f t="shared" si="91"/>
        <v>F0368-U0092-költségmegosztó 3</v>
      </c>
      <c r="H1482" s="11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</row>
    <row r="1483" spans="1:20" ht="15" x14ac:dyDescent="0.25">
      <c r="A1483" s="1" t="s">
        <v>749</v>
      </c>
      <c r="B1483" s="1" t="s">
        <v>750</v>
      </c>
      <c r="C1483" s="1" t="str">
        <f t="shared" si="90"/>
        <v>F0368-U0092</v>
      </c>
      <c r="D1483" s="1" t="s">
        <v>1084</v>
      </c>
      <c r="E1483" s="1" t="s">
        <v>1123</v>
      </c>
      <c r="F1483" s="21" t="s">
        <v>1239</v>
      </c>
      <c r="G1483" s="11" t="str">
        <f t="shared" si="91"/>
        <v>F0368-U0092-költségmegosztó 4</v>
      </c>
      <c r="H1483" s="11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</row>
    <row r="1484" spans="1:20" ht="15" x14ac:dyDescent="0.25">
      <c r="A1484" s="1" t="s">
        <v>749</v>
      </c>
      <c r="B1484" s="1" t="s">
        <v>750</v>
      </c>
      <c r="C1484" s="1" t="str">
        <f t="shared" si="90"/>
        <v>F0368-U0092</v>
      </c>
      <c r="D1484" s="1" t="s">
        <v>1084</v>
      </c>
      <c r="E1484" s="1" t="s">
        <v>1123</v>
      </c>
      <c r="F1484" s="21" t="s">
        <v>1240</v>
      </c>
      <c r="G1484" s="11" t="str">
        <f t="shared" si="91"/>
        <v>F0368-U0092-költségmegosztó 5</v>
      </c>
      <c r="H1484" s="11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</row>
    <row r="1485" spans="1:20" ht="15" x14ac:dyDescent="0.25">
      <c r="A1485" s="1" t="s">
        <v>751</v>
      </c>
      <c r="B1485" s="1" t="s">
        <v>752</v>
      </c>
      <c r="C1485" s="1" t="str">
        <f t="shared" si="90"/>
        <v>F0369-U0788</v>
      </c>
      <c r="D1485" s="1" t="s">
        <v>1084</v>
      </c>
      <c r="E1485" s="1" t="s">
        <v>1123</v>
      </c>
      <c r="F1485" s="21" t="s">
        <v>1236</v>
      </c>
      <c r="G1485" s="11" t="str">
        <f t="shared" si="91"/>
        <v>F0369-U0788-költségmegosztó 1</v>
      </c>
      <c r="H1485" s="11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</row>
    <row r="1486" spans="1:20" ht="15" x14ac:dyDescent="0.25">
      <c r="A1486" s="1" t="s">
        <v>751</v>
      </c>
      <c r="B1486" s="1" t="s">
        <v>752</v>
      </c>
      <c r="C1486" s="1" t="str">
        <f t="shared" si="90"/>
        <v>F0369-U0788</v>
      </c>
      <c r="D1486" s="1" t="s">
        <v>1084</v>
      </c>
      <c r="E1486" s="1" t="s">
        <v>1123</v>
      </c>
      <c r="F1486" s="21" t="s">
        <v>1237</v>
      </c>
      <c r="G1486" s="11" t="str">
        <f t="shared" si="91"/>
        <v>F0369-U0788-költségmegosztó 2</v>
      </c>
      <c r="H1486" s="11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</row>
    <row r="1487" spans="1:20" ht="15" x14ac:dyDescent="0.25">
      <c r="A1487" s="1" t="s">
        <v>751</v>
      </c>
      <c r="B1487" s="1" t="s">
        <v>752</v>
      </c>
      <c r="C1487" s="1" t="str">
        <f t="shared" si="90"/>
        <v>F0369-U0788</v>
      </c>
      <c r="D1487" s="1" t="s">
        <v>1084</v>
      </c>
      <c r="E1487" s="1" t="s">
        <v>1123</v>
      </c>
      <c r="F1487" s="21" t="s">
        <v>1238</v>
      </c>
      <c r="G1487" s="11" t="str">
        <f t="shared" si="91"/>
        <v>F0369-U0788-költségmegosztó 3</v>
      </c>
      <c r="H1487" s="11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</row>
    <row r="1488" spans="1:20" ht="15" x14ac:dyDescent="0.25">
      <c r="A1488" s="1" t="s">
        <v>751</v>
      </c>
      <c r="B1488" s="1" t="s">
        <v>752</v>
      </c>
      <c r="C1488" s="1" t="str">
        <f t="shared" si="90"/>
        <v>F0369-U0788</v>
      </c>
      <c r="D1488" s="1" t="s">
        <v>1084</v>
      </c>
      <c r="E1488" s="1" t="s">
        <v>1123</v>
      </c>
      <c r="F1488" s="21" t="s">
        <v>1239</v>
      </c>
      <c r="G1488" s="11" t="str">
        <f t="shared" si="91"/>
        <v>F0369-U0788-költségmegosztó 4</v>
      </c>
      <c r="H1488" s="11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</row>
    <row r="1489" spans="1:20" ht="15" x14ac:dyDescent="0.25">
      <c r="A1489" s="1" t="s">
        <v>751</v>
      </c>
      <c r="B1489" s="1" t="s">
        <v>752</v>
      </c>
      <c r="C1489" s="1" t="str">
        <f t="shared" si="90"/>
        <v>F0369-U0788</v>
      </c>
      <c r="D1489" s="1" t="s">
        <v>1084</v>
      </c>
      <c r="E1489" s="1" t="s">
        <v>1123</v>
      </c>
      <c r="F1489" s="21" t="s">
        <v>1240</v>
      </c>
      <c r="G1489" s="11" t="str">
        <f t="shared" si="91"/>
        <v>F0369-U0788-költségmegosztó 5</v>
      </c>
      <c r="H1489" s="11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</row>
    <row r="1490" spans="1:20" ht="15" x14ac:dyDescent="0.25">
      <c r="A1490" s="1" t="s">
        <v>753</v>
      </c>
      <c r="B1490" s="1" t="s">
        <v>754</v>
      </c>
      <c r="C1490" s="1" t="str">
        <f t="shared" si="90"/>
        <v>F0370-U0370</v>
      </c>
      <c r="D1490" s="1" t="s">
        <v>1084</v>
      </c>
      <c r="E1490" s="1" t="s">
        <v>1123</v>
      </c>
      <c r="F1490" s="21" t="s">
        <v>1236</v>
      </c>
      <c r="G1490" s="11" t="str">
        <f t="shared" si="91"/>
        <v>F0370-U0370-költségmegosztó 1</v>
      </c>
      <c r="H1490" s="11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</row>
    <row r="1491" spans="1:20" ht="15" x14ac:dyDescent="0.25">
      <c r="A1491" s="1" t="s">
        <v>753</v>
      </c>
      <c r="B1491" s="1" t="s">
        <v>754</v>
      </c>
      <c r="C1491" s="1" t="str">
        <f t="shared" si="90"/>
        <v>F0370-U0370</v>
      </c>
      <c r="D1491" s="1" t="s">
        <v>1084</v>
      </c>
      <c r="E1491" s="1" t="s">
        <v>1123</v>
      </c>
      <c r="F1491" s="21" t="s">
        <v>1237</v>
      </c>
      <c r="G1491" s="11" t="str">
        <f t="shared" si="91"/>
        <v>F0370-U0370-költségmegosztó 2</v>
      </c>
      <c r="H1491" s="11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</row>
    <row r="1492" spans="1:20" ht="15" x14ac:dyDescent="0.25">
      <c r="A1492" s="1" t="s">
        <v>753</v>
      </c>
      <c r="B1492" s="1" t="s">
        <v>754</v>
      </c>
      <c r="C1492" s="1" t="str">
        <f t="shared" si="90"/>
        <v>F0370-U0370</v>
      </c>
      <c r="D1492" s="1" t="s">
        <v>1084</v>
      </c>
      <c r="E1492" s="1" t="s">
        <v>1123</v>
      </c>
      <c r="F1492" s="21" t="s">
        <v>1238</v>
      </c>
      <c r="G1492" s="11" t="str">
        <f t="shared" si="91"/>
        <v>F0370-U0370-költségmegosztó 3</v>
      </c>
      <c r="H1492" s="11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</row>
    <row r="1493" spans="1:20" ht="15" x14ac:dyDescent="0.25">
      <c r="A1493" s="1" t="s">
        <v>753</v>
      </c>
      <c r="B1493" s="1" t="s">
        <v>754</v>
      </c>
      <c r="C1493" s="1" t="str">
        <f t="shared" si="90"/>
        <v>F0370-U0370</v>
      </c>
      <c r="D1493" s="1" t="s">
        <v>1084</v>
      </c>
      <c r="E1493" s="1" t="s">
        <v>1123</v>
      </c>
      <c r="F1493" s="21" t="s">
        <v>1239</v>
      </c>
      <c r="G1493" s="11" t="str">
        <f t="shared" si="91"/>
        <v>F0370-U0370-költségmegosztó 4</v>
      </c>
      <c r="H1493" s="11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</row>
    <row r="1494" spans="1:20" ht="15" x14ac:dyDescent="0.25">
      <c r="A1494" s="1" t="s">
        <v>753</v>
      </c>
      <c r="B1494" s="1" t="s">
        <v>754</v>
      </c>
      <c r="C1494" s="1" t="str">
        <f t="shared" si="90"/>
        <v>F0370-U0370</v>
      </c>
      <c r="D1494" s="1" t="s">
        <v>1084</v>
      </c>
      <c r="E1494" s="1" t="s">
        <v>1123</v>
      </c>
      <c r="F1494" s="21" t="s">
        <v>1240</v>
      </c>
      <c r="G1494" s="11" t="str">
        <f t="shared" si="91"/>
        <v>F0370-U0370-költségmegosztó 5</v>
      </c>
      <c r="H1494" s="11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</row>
    <row r="1495" spans="1:20" ht="15" x14ac:dyDescent="0.25">
      <c r="A1495" s="1" t="s">
        <v>755</v>
      </c>
      <c r="B1495" s="1" t="s">
        <v>756</v>
      </c>
      <c r="C1495" s="1" t="str">
        <f t="shared" si="90"/>
        <v>F0371-U1055</v>
      </c>
      <c r="D1495" s="1" t="s">
        <v>1084</v>
      </c>
      <c r="E1495" s="1" t="s">
        <v>1123</v>
      </c>
      <c r="F1495" s="21" t="s">
        <v>1236</v>
      </c>
      <c r="G1495" s="11" t="str">
        <f t="shared" si="91"/>
        <v>F0371-U1055-költségmegosztó 1</v>
      </c>
      <c r="H1495" s="11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</row>
    <row r="1496" spans="1:20" ht="15" x14ac:dyDescent="0.25">
      <c r="A1496" s="1" t="s">
        <v>755</v>
      </c>
      <c r="B1496" s="1" t="s">
        <v>756</v>
      </c>
      <c r="C1496" s="1" t="str">
        <f t="shared" si="90"/>
        <v>F0371-U1055</v>
      </c>
      <c r="D1496" s="1" t="s">
        <v>1084</v>
      </c>
      <c r="E1496" s="1" t="s">
        <v>1123</v>
      </c>
      <c r="F1496" s="21" t="s">
        <v>1237</v>
      </c>
      <c r="G1496" s="11" t="str">
        <f t="shared" si="91"/>
        <v>F0371-U1055-költségmegosztó 2</v>
      </c>
      <c r="H1496" s="11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</row>
    <row r="1497" spans="1:20" ht="15" x14ac:dyDescent="0.25">
      <c r="A1497" s="1" t="s">
        <v>755</v>
      </c>
      <c r="B1497" s="1" t="s">
        <v>756</v>
      </c>
      <c r="C1497" s="1" t="str">
        <f t="shared" si="90"/>
        <v>F0371-U1055</v>
      </c>
      <c r="D1497" s="1" t="s">
        <v>1084</v>
      </c>
      <c r="E1497" s="1" t="s">
        <v>1123</v>
      </c>
      <c r="F1497" s="21" t="s">
        <v>1238</v>
      </c>
      <c r="G1497" s="11" t="str">
        <f t="shared" si="91"/>
        <v>F0371-U1055-költségmegosztó 3</v>
      </c>
      <c r="H1497" s="11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</row>
    <row r="1498" spans="1:20" ht="15" x14ac:dyDescent="0.25">
      <c r="A1498" s="1" t="s">
        <v>755</v>
      </c>
      <c r="B1498" s="1" t="s">
        <v>756</v>
      </c>
      <c r="C1498" s="1" t="str">
        <f t="shared" si="90"/>
        <v>F0371-U1055</v>
      </c>
      <c r="D1498" s="1" t="s">
        <v>1084</v>
      </c>
      <c r="E1498" s="1" t="s">
        <v>1123</v>
      </c>
      <c r="F1498" s="21" t="s">
        <v>1239</v>
      </c>
      <c r="G1498" s="11" t="str">
        <f t="shared" si="91"/>
        <v>F0371-U1055-költségmegosztó 4</v>
      </c>
      <c r="H1498" s="11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</row>
    <row r="1499" spans="1:20" ht="15" x14ac:dyDescent="0.25">
      <c r="A1499" s="1" t="s">
        <v>755</v>
      </c>
      <c r="B1499" s="1" t="s">
        <v>756</v>
      </c>
      <c r="C1499" s="1" t="str">
        <f t="shared" si="90"/>
        <v>F0371-U1055</v>
      </c>
      <c r="D1499" s="1" t="s">
        <v>1084</v>
      </c>
      <c r="E1499" s="1" t="s">
        <v>1123</v>
      </c>
      <c r="F1499" s="21" t="s">
        <v>1240</v>
      </c>
      <c r="G1499" s="11" t="str">
        <f t="shared" si="91"/>
        <v>F0371-U1055-költségmegosztó 5</v>
      </c>
      <c r="H1499" s="11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</row>
    <row r="1500" spans="1:20" ht="15" x14ac:dyDescent="0.25">
      <c r="A1500" s="1" t="s">
        <v>757</v>
      </c>
      <c r="B1500" s="1" t="s">
        <v>338</v>
      </c>
      <c r="C1500" s="1" t="str">
        <f t="shared" si="90"/>
        <v>F0372-U0584</v>
      </c>
      <c r="D1500" s="1" t="s">
        <v>1084</v>
      </c>
      <c r="E1500" s="1" t="s">
        <v>1123</v>
      </c>
      <c r="F1500" s="21" t="s">
        <v>1236</v>
      </c>
      <c r="G1500" s="11" t="str">
        <f t="shared" si="91"/>
        <v>F0372-U0584-költségmegosztó 1</v>
      </c>
      <c r="H1500" s="11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</row>
    <row r="1501" spans="1:20" ht="15" x14ac:dyDescent="0.25">
      <c r="A1501" s="1" t="s">
        <v>757</v>
      </c>
      <c r="B1501" s="1" t="s">
        <v>338</v>
      </c>
      <c r="C1501" s="1" t="str">
        <f t="shared" si="90"/>
        <v>F0372-U0584</v>
      </c>
      <c r="D1501" s="1" t="s">
        <v>1084</v>
      </c>
      <c r="E1501" s="1" t="s">
        <v>1123</v>
      </c>
      <c r="F1501" s="21" t="s">
        <v>1237</v>
      </c>
      <c r="G1501" s="11" t="str">
        <f t="shared" si="91"/>
        <v>F0372-U0584-költségmegosztó 2</v>
      </c>
      <c r="H1501" s="11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</row>
    <row r="1502" spans="1:20" ht="15" x14ac:dyDescent="0.25">
      <c r="A1502" s="1" t="s">
        <v>757</v>
      </c>
      <c r="B1502" s="1" t="s">
        <v>338</v>
      </c>
      <c r="C1502" s="1" t="str">
        <f t="shared" si="90"/>
        <v>F0372-U0584</v>
      </c>
      <c r="D1502" s="1" t="s">
        <v>1084</v>
      </c>
      <c r="E1502" s="1" t="s">
        <v>1123</v>
      </c>
      <c r="F1502" s="21" t="s">
        <v>1238</v>
      </c>
      <c r="G1502" s="11" t="str">
        <f t="shared" si="91"/>
        <v>F0372-U0584-költségmegosztó 3</v>
      </c>
      <c r="H1502" s="11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</row>
    <row r="1503" spans="1:20" ht="15" x14ac:dyDescent="0.25">
      <c r="A1503" s="1" t="s">
        <v>757</v>
      </c>
      <c r="B1503" s="1" t="s">
        <v>338</v>
      </c>
      <c r="C1503" s="1" t="str">
        <f t="shared" si="90"/>
        <v>F0372-U0584</v>
      </c>
      <c r="D1503" s="1" t="s">
        <v>1084</v>
      </c>
      <c r="E1503" s="1" t="s">
        <v>1123</v>
      </c>
      <c r="F1503" s="21" t="s">
        <v>1239</v>
      </c>
      <c r="G1503" s="11" t="str">
        <f t="shared" si="91"/>
        <v>F0372-U0584-költségmegosztó 4</v>
      </c>
      <c r="H1503" s="11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</row>
    <row r="1504" spans="1:20" ht="15" x14ac:dyDescent="0.25">
      <c r="A1504" s="1" t="s">
        <v>757</v>
      </c>
      <c r="B1504" s="1" t="s">
        <v>338</v>
      </c>
      <c r="C1504" s="1" t="str">
        <f t="shared" si="90"/>
        <v>F0372-U0584</v>
      </c>
      <c r="D1504" s="1" t="s">
        <v>1084</v>
      </c>
      <c r="E1504" s="1" t="s">
        <v>1123</v>
      </c>
      <c r="F1504" s="21" t="s">
        <v>1240</v>
      </c>
      <c r="G1504" s="11" t="str">
        <f t="shared" si="91"/>
        <v>F0372-U0584-költségmegosztó 5</v>
      </c>
      <c r="H1504" s="11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</row>
    <row r="1505" spans="1:20" ht="15" x14ac:dyDescent="0.25">
      <c r="A1505" s="1" t="s">
        <v>758</v>
      </c>
      <c r="B1505" s="1" t="s">
        <v>759</v>
      </c>
      <c r="C1505" s="1" t="str">
        <f t="shared" si="90"/>
        <v>F0373-U0373</v>
      </c>
      <c r="D1505" s="1" t="s">
        <v>1084</v>
      </c>
      <c r="E1505" s="1" t="s">
        <v>1123</v>
      </c>
      <c r="F1505" s="21" t="s">
        <v>1236</v>
      </c>
      <c r="G1505" s="11" t="str">
        <f t="shared" si="91"/>
        <v>F0373-U0373-költségmegosztó 1</v>
      </c>
      <c r="H1505" s="11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</row>
    <row r="1506" spans="1:20" ht="15" x14ac:dyDescent="0.25">
      <c r="A1506" s="1" t="s">
        <v>758</v>
      </c>
      <c r="B1506" s="1" t="s">
        <v>759</v>
      </c>
      <c r="C1506" s="1" t="str">
        <f t="shared" si="90"/>
        <v>F0373-U0373</v>
      </c>
      <c r="D1506" s="1" t="s">
        <v>1084</v>
      </c>
      <c r="E1506" s="1" t="s">
        <v>1123</v>
      </c>
      <c r="F1506" s="21" t="s">
        <v>1237</v>
      </c>
      <c r="G1506" s="11" t="str">
        <f t="shared" si="91"/>
        <v>F0373-U0373-költségmegosztó 2</v>
      </c>
      <c r="H1506" s="11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</row>
    <row r="1507" spans="1:20" ht="15" x14ac:dyDescent="0.25">
      <c r="A1507" s="1" t="s">
        <v>758</v>
      </c>
      <c r="B1507" s="1" t="s">
        <v>759</v>
      </c>
      <c r="C1507" s="1" t="str">
        <f t="shared" si="90"/>
        <v>F0373-U0373</v>
      </c>
      <c r="D1507" s="1" t="s">
        <v>1084</v>
      </c>
      <c r="E1507" s="1" t="s">
        <v>1123</v>
      </c>
      <c r="F1507" s="21" t="s">
        <v>1238</v>
      </c>
      <c r="G1507" s="11" t="str">
        <f t="shared" si="91"/>
        <v>F0373-U0373-költségmegosztó 3</v>
      </c>
      <c r="H1507" s="11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</row>
    <row r="1508" spans="1:20" ht="15" x14ac:dyDescent="0.25">
      <c r="A1508" s="1" t="s">
        <v>758</v>
      </c>
      <c r="B1508" s="1" t="s">
        <v>759</v>
      </c>
      <c r="C1508" s="1" t="str">
        <f t="shared" si="90"/>
        <v>F0373-U0373</v>
      </c>
      <c r="D1508" s="1" t="s">
        <v>1084</v>
      </c>
      <c r="E1508" s="1" t="s">
        <v>1123</v>
      </c>
      <c r="F1508" s="21" t="s">
        <v>1239</v>
      </c>
      <c r="G1508" s="11" t="str">
        <f t="shared" si="91"/>
        <v>F0373-U0373-költségmegosztó 4</v>
      </c>
      <c r="H1508" s="11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</row>
    <row r="1509" spans="1:20" ht="15" x14ac:dyDescent="0.25">
      <c r="A1509" s="1" t="s">
        <v>758</v>
      </c>
      <c r="B1509" s="1" t="s">
        <v>759</v>
      </c>
      <c r="C1509" s="1" t="str">
        <f t="shared" si="90"/>
        <v>F0373-U0373</v>
      </c>
      <c r="D1509" s="1" t="s">
        <v>1084</v>
      </c>
      <c r="E1509" s="1" t="s">
        <v>1123</v>
      </c>
      <c r="F1509" s="21" t="s">
        <v>1240</v>
      </c>
      <c r="G1509" s="11" t="str">
        <f t="shared" si="91"/>
        <v>F0373-U0373-költségmegosztó 5</v>
      </c>
      <c r="H1509" s="11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</row>
    <row r="1510" spans="1:20" ht="15" x14ac:dyDescent="0.25">
      <c r="A1510" s="1" t="s">
        <v>760</v>
      </c>
      <c r="B1510" s="1" t="s">
        <v>761</v>
      </c>
      <c r="C1510" s="1" t="str">
        <f t="shared" si="90"/>
        <v>F0374-U0910</v>
      </c>
      <c r="D1510" s="1" t="s">
        <v>1084</v>
      </c>
      <c r="E1510" s="1" t="s">
        <v>1123</v>
      </c>
      <c r="F1510" s="21" t="s">
        <v>1236</v>
      </c>
      <c r="G1510" s="11" t="str">
        <f t="shared" si="91"/>
        <v>F0374-U0910-költségmegosztó 1</v>
      </c>
      <c r="H1510" s="11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</row>
    <row r="1511" spans="1:20" ht="15" x14ac:dyDescent="0.25">
      <c r="A1511" s="1" t="s">
        <v>760</v>
      </c>
      <c r="B1511" s="1" t="s">
        <v>761</v>
      </c>
      <c r="C1511" s="1" t="str">
        <f t="shared" si="90"/>
        <v>F0374-U0910</v>
      </c>
      <c r="D1511" s="1" t="s">
        <v>1084</v>
      </c>
      <c r="E1511" s="1" t="s">
        <v>1123</v>
      </c>
      <c r="F1511" s="21" t="s">
        <v>1237</v>
      </c>
      <c r="G1511" s="11" t="str">
        <f t="shared" si="91"/>
        <v>F0374-U0910-költségmegosztó 2</v>
      </c>
      <c r="H1511" s="11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</row>
    <row r="1512" spans="1:20" ht="15" x14ac:dyDescent="0.25">
      <c r="A1512" s="1" t="s">
        <v>760</v>
      </c>
      <c r="B1512" s="1" t="s">
        <v>761</v>
      </c>
      <c r="C1512" s="1" t="str">
        <f t="shared" si="90"/>
        <v>F0374-U0910</v>
      </c>
      <c r="D1512" s="1" t="s">
        <v>1084</v>
      </c>
      <c r="E1512" s="1" t="s">
        <v>1123</v>
      </c>
      <c r="F1512" s="21" t="s">
        <v>1238</v>
      </c>
      <c r="G1512" s="11" t="str">
        <f t="shared" si="91"/>
        <v>F0374-U0910-költségmegosztó 3</v>
      </c>
      <c r="H1512" s="11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</row>
    <row r="1513" spans="1:20" ht="15" x14ac:dyDescent="0.25">
      <c r="A1513" s="1" t="s">
        <v>760</v>
      </c>
      <c r="B1513" s="1" t="s">
        <v>761</v>
      </c>
      <c r="C1513" s="1" t="str">
        <f t="shared" si="90"/>
        <v>F0374-U0910</v>
      </c>
      <c r="D1513" s="1" t="s">
        <v>1084</v>
      </c>
      <c r="E1513" s="1" t="s">
        <v>1123</v>
      </c>
      <c r="F1513" s="21" t="s">
        <v>1239</v>
      </c>
      <c r="G1513" s="11" t="str">
        <f t="shared" si="91"/>
        <v>F0374-U0910-költségmegosztó 4</v>
      </c>
      <c r="H1513" s="11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</row>
    <row r="1514" spans="1:20" ht="15" x14ac:dyDescent="0.25">
      <c r="A1514" s="1" t="s">
        <v>760</v>
      </c>
      <c r="B1514" s="1" t="s">
        <v>761</v>
      </c>
      <c r="C1514" s="1" t="str">
        <f t="shared" si="90"/>
        <v>F0374-U0910</v>
      </c>
      <c r="D1514" s="1" t="s">
        <v>1084</v>
      </c>
      <c r="E1514" s="1" t="s">
        <v>1123</v>
      </c>
      <c r="F1514" s="21" t="s">
        <v>1240</v>
      </c>
      <c r="G1514" s="11" t="str">
        <f t="shared" si="91"/>
        <v>F0374-U0910-költségmegosztó 5</v>
      </c>
      <c r="H1514" s="11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</row>
    <row r="1515" spans="1:20" ht="15" x14ac:dyDescent="0.25">
      <c r="A1515" s="1" t="s">
        <v>762</v>
      </c>
      <c r="B1515" s="1" t="s">
        <v>763</v>
      </c>
      <c r="C1515" s="1" t="str">
        <f t="shared" si="90"/>
        <v>F0375-U0375</v>
      </c>
      <c r="D1515" s="1" t="s">
        <v>1084</v>
      </c>
      <c r="E1515" s="1" t="s">
        <v>1123</v>
      </c>
      <c r="F1515" s="21" t="s">
        <v>1236</v>
      </c>
      <c r="G1515" s="11" t="str">
        <f t="shared" si="91"/>
        <v>F0375-U0375-költségmegosztó 1</v>
      </c>
      <c r="H1515" s="11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</row>
    <row r="1516" spans="1:20" ht="15" x14ac:dyDescent="0.25">
      <c r="A1516" s="1" t="s">
        <v>762</v>
      </c>
      <c r="B1516" s="1" t="s">
        <v>763</v>
      </c>
      <c r="C1516" s="1" t="str">
        <f t="shared" si="90"/>
        <v>F0375-U0375</v>
      </c>
      <c r="D1516" s="1" t="s">
        <v>1084</v>
      </c>
      <c r="E1516" s="1" t="s">
        <v>1123</v>
      </c>
      <c r="F1516" s="21" t="s">
        <v>1237</v>
      </c>
      <c r="G1516" s="11" t="str">
        <f t="shared" si="91"/>
        <v>F0375-U0375-költségmegosztó 2</v>
      </c>
      <c r="H1516" s="11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</row>
    <row r="1517" spans="1:20" ht="15" x14ac:dyDescent="0.25">
      <c r="A1517" s="1" t="s">
        <v>762</v>
      </c>
      <c r="B1517" s="1" t="s">
        <v>763</v>
      </c>
      <c r="C1517" s="1" t="str">
        <f t="shared" si="90"/>
        <v>F0375-U0375</v>
      </c>
      <c r="D1517" s="1" t="s">
        <v>1084</v>
      </c>
      <c r="E1517" s="1" t="s">
        <v>1123</v>
      </c>
      <c r="F1517" s="21" t="s">
        <v>1238</v>
      </c>
      <c r="G1517" s="11" t="str">
        <f t="shared" si="91"/>
        <v>F0375-U0375-költségmegosztó 3</v>
      </c>
      <c r="H1517" s="11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</row>
    <row r="1518" spans="1:20" ht="15" x14ac:dyDescent="0.25">
      <c r="A1518" s="1" t="s">
        <v>762</v>
      </c>
      <c r="B1518" s="1" t="s">
        <v>763</v>
      </c>
      <c r="C1518" s="1" t="str">
        <f t="shared" si="90"/>
        <v>F0375-U0375</v>
      </c>
      <c r="D1518" s="1" t="s">
        <v>1084</v>
      </c>
      <c r="E1518" s="1" t="s">
        <v>1123</v>
      </c>
      <c r="F1518" s="21" t="s">
        <v>1239</v>
      </c>
      <c r="G1518" s="11" t="str">
        <f t="shared" si="91"/>
        <v>F0375-U0375-költségmegosztó 4</v>
      </c>
      <c r="H1518" s="11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</row>
    <row r="1519" spans="1:20" ht="15" x14ac:dyDescent="0.25">
      <c r="A1519" s="1" t="s">
        <v>762</v>
      </c>
      <c r="B1519" s="1" t="s">
        <v>763</v>
      </c>
      <c r="C1519" s="1" t="str">
        <f t="shared" si="90"/>
        <v>F0375-U0375</v>
      </c>
      <c r="D1519" s="1" t="s">
        <v>1084</v>
      </c>
      <c r="E1519" s="1" t="s">
        <v>1123</v>
      </c>
      <c r="F1519" s="21" t="s">
        <v>1240</v>
      </c>
      <c r="G1519" s="11" t="str">
        <f t="shared" si="91"/>
        <v>F0375-U0375-költségmegosztó 5</v>
      </c>
      <c r="H1519" s="11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</row>
    <row r="1520" spans="1:20" ht="15" x14ac:dyDescent="0.25">
      <c r="A1520" s="1" t="s">
        <v>764</v>
      </c>
      <c r="B1520" s="1" t="s">
        <v>765</v>
      </c>
      <c r="C1520" s="1" t="str">
        <f t="shared" si="90"/>
        <v>F0376-U0833</v>
      </c>
      <c r="D1520" s="1" t="s">
        <v>1084</v>
      </c>
      <c r="E1520" s="1" t="s">
        <v>1123</v>
      </c>
      <c r="F1520" s="21" t="s">
        <v>1236</v>
      </c>
      <c r="G1520" s="11" t="str">
        <f t="shared" si="91"/>
        <v>F0376-U0833-költségmegosztó 1</v>
      </c>
      <c r="H1520" s="11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</row>
    <row r="1521" spans="1:20" ht="15" x14ac:dyDescent="0.25">
      <c r="A1521" s="1" t="s">
        <v>764</v>
      </c>
      <c r="B1521" s="1" t="s">
        <v>765</v>
      </c>
      <c r="C1521" s="1" t="str">
        <f t="shared" si="90"/>
        <v>F0376-U0833</v>
      </c>
      <c r="D1521" s="1" t="s">
        <v>1084</v>
      </c>
      <c r="E1521" s="1" t="s">
        <v>1123</v>
      </c>
      <c r="F1521" s="21" t="s">
        <v>1237</v>
      </c>
      <c r="G1521" s="11" t="str">
        <f t="shared" si="91"/>
        <v>F0376-U0833-költségmegosztó 2</v>
      </c>
      <c r="H1521" s="11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</row>
    <row r="1522" spans="1:20" ht="15" x14ac:dyDescent="0.25">
      <c r="A1522" s="1" t="s">
        <v>764</v>
      </c>
      <c r="B1522" s="1" t="s">
        <v>765</v>
      </c>
      <c r="C1522" s="1" t="str">
        <f t="shared" si="90"/>
        <v>F0376-U0833</v>
      </c>
      <c r="D1522" s="1" t="s">
        <v>1084</v>
      </c>
      <c r="E1522" s="1" t="s">
        <v>1123</v>
      </c>
      <c r="F1522" s="21" t="s">
        <v>1238</v>
      </c>
      <c r="G1522" s="11" t="str">
        <f t="shared" si="91"/>
        <v>F0376-U0833-költségmegosztó 3</v>
      </c>
      <c r="H1522" s="11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</row>
    <row r="1523" spans="1:20" ht="15" x14ac:dyDescent="0.25">
      <c r="A1523" s="1" t="s">
        <v>764</v>
      </c>
      <c r="B1523" s="1" t="s">
        <v>765</v>
      </c>
      <c r="C1523" s="1" t="str">
        <f t="shared" si="90"/>
        <v>F0376-U0833</v>
      </c>
      <c r="D1523" s="1" t="s">
        <v>1084</v>
      </c>
      <c r="E1523" s="1" t="s">
        <v>1123</v>
      </c>
      <c r="F1523" s="21" t="s">
        <v>1239</v>
      </c>
      <c r="G1523" s="11" t="str">
        <f t="shared" si="91"/>
        <v>F0376-U0833-költségmegosztó 4</v>
      </c>
      <c r="H1523" s="11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</row>
    <row r="1524" spans="1:20" ht="15" x14ac:dyDescent="0.25">
      <c r="A1524" s="1" t="s">
        <v>764</v>
      </c>
      <c r="B1524" s="1" t="s">
        <v>765</v>
      </c>
      <c r="C1524" s="1" t="str">
        <f t="shared" si="90"/>
        <v>F0376-U0833</v>
      </c>
      <c r="D1524" s="1" t="s">
        <v>1084</v>
      </c>
      <c r="E1524" s="1" t="s">
        <v>1123</v>
      </c>
      <c r="F1524" s="21" t="s">
        <v>1240</v>
      </c>
      <c r="G1524" s="11" t="str">
        <f t="shared" si="91"/>
        <v>F0376-U0833-költségmegosztó 5</v>
      </c>
      <c r="H1524" s="11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</row>
    <row r="1525" spans="1:20" ht="15" x14ac:dyDescent="0.25">
      <c r="A1525" s="1" t="s">
        <v>766</v>
      </c>
      <c r="B1525" s="1" t="s">
        <v>767</v>
      </c>
      <c r="C1525" s="1" t="str">
        <f t="shared" si="90"/>
        <v>F0377-U1032</v>
      </c>
      <c r="D1525" s="1" t="s">
        <v>1084</v>
      </c>
      <c r="E1525" s="1" t="s">
        <v>1123</v>
      </c>
      <c r="F1525" s="21" t="s">
        <v>1236</v>
      </c>
      <c r="G1525" s="11" t="str">
        <f t="shared" si="91"/>
        <v>F0377-U1032-költségmegosztó 1</v>
      </c>
      <c r="H1525" s="11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</row>
    <row r="1526" spans="1:20" ht="15" x14ac:dyDescent="0.25">
      <c r="A1526" s="1" t="s">
        <v>766</v>
      </c>
      <c r="B1526" s="1" t="s">
        <v>767</v>
      </c>
      <c r="C1526" s="1" t="str">
        <f t="shared" si="90"/>
        <v>F0377-U1032</v>
      </c>
      <c r="D1526" s="1" t="s">
        <v>1084</v>
      </c>
      <c r="E1526" s="1" t="s">
        <v>1123</v>
      </c>
      <c r="F1526" s="21" t="s">
        <v>1237</v>
      </c>
      <c r="G1526" s="11" t="str">
        <f t="shared" si="91"/>
        <v>F0377-U1032-költségmegosztó 2</v>
      </c>
      <c r="H1526" s="11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</row>
    <row r="1527" spans="1:20" ht="15" x14ac:dyDescent="0.25">
      <c r="A1527" s="1" t="s">
        <v>766</v>
      </c>
      <c r="B1527" s="1" t="s">
        <v>767</v>
      </c>
      <c r="C1527" s="1" t="str">
        <f t="shared" si="90"/>
        <v>F0377-U1032</v>
      </c>
      <c r="D1527" s="1" t="s">
        <v>1084</v>
      </c>
      <c r="E1527" s="1" t="s">
        <v>1123</v>
      </c>
      <c r="F1527" s="21" t="s">
        <v>1238</v>
      </c>
      <c r="G1527" s="11" t="str">
        <f t="shared" si="91"/>
        <v>F0377-U1032-költségmegosztó 3</v>
      </c>
      <c r="H1527" s="11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</row>
    <row r="1528" spans="1:20" ht="15" x14ac:dyDescent="0.25">
      <c r="A1528" s="1" t="s">
        <v>766</v>
      </c>
      <c r="B1528" s="1" t="s">
        <v>767</v>
      </c>
      <c r="C1528" s="1" t="str">
        <f t="shared" si="90"/>
        <v>F0377-U1032</v>
      </c>
      <c r="D1528" s="1" t="s">
        <v>1084</v>
      </c>
      <c r="E1528" s="1" t="s">
        <v>1123</v>
      </c>
      <c r="F1528" s="21" t="s">
        <v>1239</v>
      </c>
      <c r="G1528" s="11" t="str">
        <f t="shared" si="91"/>
        <v>F0377-U1032-költségmegosztó 4</v>
      </c>
      <c r="H1528" s="11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</row>
    <row r="1529" spans="1:20" ht="15" x14ac:dyDescent="0.25">
      <c r="A1529" s="1" t="s">
        <v>766</v>
      </c>
      <c r="B1529" s="1" t="s">
        <v>767</v>
      </c>
      <c r="C1529" s="1" t="str">
        <f t="shared" si="90"/>
        <v>F0377-U1032</v>
      </c>
      <c r="D1529" s="1" t="s">
        <v>1084</v>
      </c>
      <c r="E1529" s="1" t="s">
        <v>1123</v>
      </c>
      <c r="F1529" s="21" t="s">
        <v>1240</v>
      </c>
      <c r="G1529" s="11" t="str">
        <f t="shared" si="91"/>
        <v>F0377-U1032-költségmegosztó 5</v>
      </c>
      <c r="H1529" s="11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</row>
    <row r="1530" spans="1:20" ht="15" x14ac:dyDescent="0.25">
      <c r="A1530" s="1" t="s">
        <v>768</v>
      </c>
      <c r="B1530" s="1" t="s">
        <v>354</v>
      </c>
      <c r="C1530" s="1" t="str">
        <f t="shared" si="90"/>
        <v>F0378-U0939</v>
      </c>
      <c r="D1530" s="1" t="s">
        <v>1084</v>
      </c>
      <c r="E1530" s="1" t="s">
        <v>1123</v>
      </c>
      <c r="F1530" s="21" t="s">
        <v>1236</v>
      </c>
      <c r="G1530" s="11" t="str">
        <f t="shared" si="91"/>
        <v>F0378-U0939-költségmegosztó 1</v>
      </c>
      <c r="H1530" s="11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</row>
    <row r="1531" spans="1:20" ht="15" x14ac:dyDescent="0.25">
      <c r="A1531" s="1" t="s">
        <v>768</v>
      </c>
      <c r="B1531" s="1" t="s">
        <v>354</v>
      </c>
      <c r="C1531" s="1" t="str">
        <f t="shared" si="90"/>
        <v>F0378-U0939</v>
      </c>
      <c r="D1531" s="1" t="s">
        <v>1084</v>
      </c>
      <c r="E1531" s="1" t="s">
        <v>1123</v>
      </c>
      <c r="F1531" s="21" t="s">
        <v>1237</v>
      </c>
      <c r="G1531" s="11" t="str">
        <f t="shared" si="91"/>
        <v>F0378-U0939-költségmegosztó 2</v>
      </c>
      <c r="H1531" s="11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</row>
    <row r="1532" spans="1:20" ht="15" x14ac:dyDescent="0.25">
      <c r="A1532" s="1" t="s">
        <v>768</v>
      </c>
      <c r="B1532" s="1" t="s">
        <v>354</v>
      </c>
      <c r="C1532" s="1" t="str">
        <f t="shared" si="90"/>
        <v>F0378-U0939</v>
      </c>
      <c r="D1532" s="1" t="s">
        <v>1084</v>
      </c>
      <c r="E1532" s="1" t="s">
        <v>1123</v>
      </c>
      <c r="F1532" s="21" t="s">
        <v>1238</v>
      </c>
      <c r="G1532" s="11" t="str">
        <f t="shared" si="91"/>
        <v>F0378-U0939-költségmegosztó 3</v>
      </c>
      <c r="H1532" s="11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</row>
    <row r="1533" spans="1:20" ht="15" x14ac:dyDescent="0.25">
      <c r="A1533" s="1" t="s">
        <v>768</v>
      </c>
      <c r="B1533" s="1" t="s">
        <v>354</v>
      </c>
      <c r="C1533" s="1" t="str">
        <f t="shared" si="90"/>
        <v>F0378-U0939</v>
      </c>
      <c r="D1533" s="1" t="s">
        <v>1084</v>
      </c>
      <c r="E1533" s="1" t="s">
        <v>1123</v>
      </c>
      <c r="F1533" s="21" t="s">
        <v>1239</v>
      </c>
      <c r="G1533" s="11" t="str">
        <f t="shared" si="91"/>
        <v>F0378-U0939-költségmegosztó 4</v>
      </c>
      <c r="H1533" s="11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</row>
    <row r="1534" spans="1:20" ht="15" x14ac:dyDescent="0.25">
      <c r="A1534" s="1" t="s">
        <v>768</v>
      </c>
      <c r="B1534" s="1" t="s">
        <v>354</v>
      </c>
      <c r="C1534" s="1" t="str">
        <f t="shared" si="90"/>
        <v>F0378-U0939</v>
      </c>
      <c r="D1534" s="1" t="s">
        <v>1084</v>
      </c>
      <c r="E1534" s="1" t="s">
        <v>1123</v>
      </c>
      <c r="F1534" s="21" t="s">
        <v>1240</v>
      </c>
      <c r="G1534" s="11" t="str">
        <f t="shared" si="91"/>
        <v>F0378-U0939-költségmegosztó 5</v>
      </c>
      <c r="H1534" s="11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</row>
    <row r="1535" spans="1:20" ht="15" x14ac:dyDescent="0.25">
      <c r="A1535" s="1" t="s">
        <v>769</v>
      </c>
      <c r="B1535" s="1" t="s">
        <v>770</v>
      </c>
      <c r="C1535" s="1" t="str">
        <f t="shared" si="90"/>
        <v>F0379-U0379</v>
      </c>
      <c r="D1535" s="1" t="s">
        <v>1084</v>
      </c>
      <c r="E1535" s="1" t="s">
        <v>1123</v>
      </c>
      <c r="F1535" s="21" t="s">
        <v>1236</v>
      </c>
      <c r="G1535" s="11" t="str">
        <f t="shared" si="91"/>
        <v>F0379-U0379-költségmegosztó 1</v>
      </c>
      <c r="H1535" s="11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</row>
    <row r="1536" spans="1:20" ht="15" x14ac:dyDescent="0.25">
      <c r="A1536" s="1" t="s">
        <v>769</v>
      </c>
      <c r="B1536" s="1" t="s">
        <v>770</v>
      </c>
      <c r="C1536" s="1" t="str">
        <f t="shared" si="90"/>
        <v>F0379-U0379</v>
      </c>
      <c r="D1536" s="1" t="s">
        <v>1084</v>
      </c>
      <c r="E1536" s="1" t="s">
        <v>1123</v>
      </c>
      <c r="F1536" s="21" t="s">
        <v>1237</v>
      </c>
      <c r="G1536" s="11" t="str">
        <f t="shared" si="91"/>
        <v>F0379-U0379-költségmegosztó 2</v>
      </c>
      <c r="H1536" s="11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</row>
    <row r="1537" spans="1:20" ht="15" x14ac:dyDescent="0.25">
      <c r="A1537" s="1" t="s">
        <v>769</v>
      </c>
      <c r="B1537" s="1" t="s">
        <v>770</v>
      </c>
      <c r="C1537" s="1" t="str">
        <f t="shared" ref="C1537:C1539" si="92">CONCATENATE(A1537,"-",B1537)</f>
        <v>F0379-U0379</v>
      </c>
      <c r="D1537" s="1" t="s">
        <v>1084</v>
      </c>
      <c r="E1537" s="1" t="s">
        <v>1123</v>
      </c>
      <c r="F1537" s="21" t="s">
        <v>1238</v>
      </c>
      <c r="G1537" s="11" t="str">
        <f t="shared" ref="G1537:G1539" si="93">CONCATENATE(C1537,"-",F1537)</f>
        <v>F0379-U0379-költségmegosztó 3</v>
      </c>
      <c r="H1537" s="11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</row>
    <row r="1538" spans="1:20" ht="15" x14ac:dyDescent="0.25">
      <c r="A1538" s="1" t="s">
        <v>769</v>
      </c>
      <c r="B1538" s="1" t="s">
        <v>770</v>
      </c>
      <c r="C1538" s="1" t="str">
        <f t="shared" si="92"/>
        <v>F0379-U0379</v>
      </c>
      <c r="D1538" s="1" t="s">
        <v>1084</v>
      </c>
      <c r="E1538" s="1" t="s">
        <v>1123</v>
      </c>
      <c r="F1538" s="21" t="s">
        <v>1239</v>
      </c>
      <c r="G1538" s="11" t="str">
        <f t="shared" si="93"/>
        <v>F0379-U0379-költségmegosztó 4</v>
      </c>
      <c r="H1538" s="11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</row>
    <row r="1539" spans="1:20" ht="15" x14ac:dyDescent="0.25">
      <c r="A1539" s="1" t="s">
        <v>769</v>
      </c>
      <c r="B1539" s="1" t="s">
        <v>770</v>
      </c>
      <c r="C1539" s="1" t="str">
        <f t="shared" si="92"/>
        <v>F0379-U0379</v>
      </c>
      <c r="D1539" s="1" t="s">
        <v>1084</v>
      </c>
      <c r="E1539" s="1" t="s">
        <v>1123</v>
      </c>
      <c r="F1539" s="21" t="s">
        <v>1240</v>
      </c>
      <c r="G1539" s="11" t="str">
        <f t="shared" si="93"/>
        <v>F0379-U0379-költségmegosztó 5</v>
      </c>
      <c r="H1539" s="11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</row>
  </sheetData>
  <autoFilter ref="A1:T1539" xr:uid="{09E827B0-71F0-49DD-91CA-49639CE4EB5D}"/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B057-A0FE-431C-ADD5-0A8753AB73AD}">
  <dimension ref="A1:AB558"/>
  <sheetViews>
    <sheetView topLeftCell="G1" workbookViewId="0">
      <selection activeCell="AC20" sqref="AC20"/>
    </sheetView>
  </sheetViews>
  <sheetFormatPr defaultRowHeight="12.75" x14ac:dyDescent="0.2"/>
  <cols>
    <col min="1" max="1" width="16.28515625" bestFit="1" customWidth="1"/>
    <col min="2" max="2" width="16.28515625" customWidth="1"/>
    <col min="3" max="3" width="18.140625" customWidth="1"/>
    <col min="4" max="4" width="13.5703125" customWidth="1"/>
    <col min="5" max="16" width="12.7109375" customWidth="1"/>
    <col min="22" max="22" width="12.140625" customWidth="1"/>
    <col min="25" max="25" width="10.140625" customWidth="1"/>
    <col min="26" max="26" width="10.5703125" customWidth="1"/>
    <col min="27" max="27" width="9.85546875" customWidth="1"/>
    <col min="28" max="28" width="10.140625" customWidth="1"/>
  </cols>
  <sheetData>
    <row r="1" spans="1:28" x14ac:dyDescent="0.2">
      <c r="A1">
        <v>1</v>
      </c>
      <c r="B1">
        <f>A1+1</f>
        <v>2</v>
      </c>
      <c r="C1">
        <f t="shared" ref="C1:AB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  <c r="J1">
        <f t="shared" si="0"/>
        <v>10</v>
      </c>
      <c r="K1">
        <f t="shared" si="0"/>
        <v>11</v>
      </c>
      <c r="L1">
        <f t="shared" si="0"/>
        <v>12</v>
      </c>
      <c r="M1">
        <f t="shared" si="0"/>
        <v>13</v>
      </c>
      <c r="N1">
        <f t="shared" si="0"/>
        <v>14</v>
      </c>
      <c r="O1">
        <f t="shared" si="0"/>
        <v>15</v>
      </c>
      <c r="P1">
        <f t="shared" si="0"/>
        <v>16</v>
      </c>
      <c r="Q1">
        <f t="shared" si="0"/>
        <v>17</v>
      </c>
      <c r="R1">
        <f t="shared" si="0"/>
        <v>18</v>
      </c>
      <c r="S1">
        <f t="shared" si="0"/>
        <v>19</v>
      </c>
      <c r="T1">
        <f t="shared" si="0"/>
        <v>20</v>
      </c>
      <c r="U1">
        <f t="shared" si="0"/>
        <v>21</v>
      </c>
      <c r="V1">
        <f t="shared" si="0"/>
        <v>22</v>
      </c>
      <c r="W1">
        <f t="shared" si="0"/>
        <v>23</v>
      </c>
      <c r="X1">
        <f t="shared" si="0"/>
        <v>24</v>
      </c>
      <c r="Y1">
        <f t="shared" si="0"/>
        <v>25</v>
      </c>
      <c r="Z1">
        <f t="shared" si="0"/>
        <v>26</v>
      </c>
      <c r="AA1">
        <f t="shared" si="0"/>
        <v>27</v>
      </c>
      <c r="AB1">
        <f t="shared" si="0"/>
        <v>28</v>
      </c>
    </row>
    <row r="2" spans="1:28" ht="30" x14ac:dyDescent="0.2">
      <c r="A2" t="s">
        <v>1201</v>
      </c>
      <c r="B2" s="12" t="s">
        <v>1075</v>
      </c>
      <c r="C2" s="12" t="s">
        <v>1202</v>
      </c>
      <c r="D2" s="12" t="s">
        <v>1203</v>
      </c>
      <c r="E2" s="13" t="s">
        <v>1133</v>
      </c>
      <c r="F2" s="14" t="s">
        <v>1135</v>
      </c>
      <c r="G2" s="13" t="s">
        <v>1136</v>
      </c>
      <c r="H2" s="14" t="s">
        <v>1137</v>
      </c>
      <c r="I2" s="13" t="s">
        <v>1138</v>
      </c>
      <c r="J2" s="14" t="s">
        <v>1139</v>
      </c>
      <c r="K2" s="13" t="s">
        <v>1140</v>
      </c>
      <c r="L2" s="14" t="s">
        <v>1141</v>
      </c>
      <c r="M2" s="13" t="s">
        <v>1142</v>
      </c>
      <c r="N2" s="14" t="s">
        <v>1143</v>
      </c>
      <c r="O2" s="13" t="s">
        <v>1144</v>
      </c>
      <c r="P2" s="14" t="s">
        <v>1145</v>
      </c>
      <c r="Q2" s="13" t="s">
        <v>1146</v>
      </c>
      <c r="R2" s="14" t="s">
        <v>1147</v>
      </c>
      <c r="S2" s="13" t="s">
        <v>1148</v>
      </c>
      <c r="T2" s="14" t="s">
        <v>1149</v>
      </c>
      <c r="U2" s="13" t="s">
        <v>1150</v>
      </c>
      <c r="V2" s="14" t="s">
        <v>1151</v>
      </c>
      <c r="W2" s="13" t="s">
        <v>1152</v>
      </c>
      <c r="X2" s="14" t="s">
        <v>1153</v>
      </c>
      <c r="Y2" s="13" t="s">
        <v>1154</v>
      </c>
      <c r="Z2" s="14" t="s">
        <v>1155</v>
      </c>
      <c r="AA2" s="13" t="s">
        <v>1156</v>
      </c>
      <c r="AB2" s="14" t="s">
        <v>1157</v>
      </c>
    </row>
    <row r="3" spans="1:28" ht="15" x14ac:dyDescent="0.25">
      <c r="A3" s="15" t="s">
        <v>1086</v>
      </c>
      <c r="B3" s="15" t="s">
        <v>1198</v>
      </c>
      <c r="C3" s="6"/>
      <c r="D3" s="6" t="s">
        <v>1204</v>
      </c>
      <c r="E3" s="16">
        <v>4</v>
      </c>
      <c r="F3" s="17">
        <v>5</v>
      </c>
      <c r="G3" s="16">
        <v>6</v>
      </c>
      <c r="H3" s="17">
        <v>5</v>
      </c>
      <c r="I3" s="16">
        <v>3</v>
      </c>
      <c r="J3" s="17">
        <v>5</v>
      </c>
      <c r="K3" s="16">
        <v>2</v>
      </c>
      <c r="L3" s="17">
        <v>4</v>
      </c>
      <c r="M3" s="16">
        <v>0</v>
      </c>
      <c r="N3" s="17">
        <v>5</v>
      </c>
      <c r="O3" s="16">
        <v>0</v>
      </c>
      <c r="P3" s="17">
        <v>3</v>
      </c>
      <c r="Q3" s="16">
        <v>0</v>
      </c>
      <c r="R3" s="17">
        <v>4</v>
      </c>
      <c r="S3" s="16">
        <v>0</v>
      </c>
      <c r="T3" s="17">
        <v>3</v>
      </c>
      <c r="U3" s="16">
        <v>0</v>
      </c>
      <c r="V3" s="17">
        <v>5</v>
      </c>
      <c r="W3" s="16">
        <v>1</v>
      </c>
      <c r="X3" s="17"/>
      <c r="Y3" s="16">
        <v>3</v>
      </c>
      <c r="Z3" s="17"/>
      <c r="AA3" s="16">
        <v>4</v>
      </c>
      <c r="AB3" s="17"/>
    </row>
    <row r="4" spans="1:28" ht="15" x14ac:dyDescent="0.25">
      <c r="A4" s="15" t="s">
        <v>1087</v>
      </c>
      <c r="B4" s="15" t="s">
        <v>1198</v>
      </c>
      <c r="C4" s="6"/>
      <c r="D4" s="6" t="s">
        <v>1204</v>
      </c>
      <c r="E4" s="16">
        <v>0</v>
      </c>
      <c r="F4" s="17">
        <v>23</v>
      </c>
      <c r="G4" s="16">
        <v>0</v>
      </c>
      <c r="H4" s="17">
        <v>17</v>
      </c>
      <c r="I4" s="16">
        <v>10</v>
      </c>
      <c r="J4" s="17">
        <v>17</v>
      </c>
      <c r="K4" s="16">
        <v>10</v>
      </c>
      <c r="L4" s="17">
        <v>9</v>
      </c>
      <c r="M4" s="16">
        <v>1</v>
      </c>
      <c r="N4" s="17">
        <v>7</v>
      </c>
      <c r="O4" s="16">
        <v>0</v>
      </c>
      <c r="P4" s="17">
        <v>5</v>
      </c>
      <c r="Q4" s="16">
        <v>0</v>
      </c>
      <c r="R4" s="17">
        <v>5</v>
      </c>
      <c r="S4" s="16">
        <v>0</v>
      </c>
      <c r="T4" s="17">
        <v>5</v>
      </c>
      <c r="U4" s="16">
        <v>0</v>
      </c>
      <c r="V4" s="17">
        <v>6</v>
      </c>
      <c r="W4" s="16">
        <v>3</v>
      </c>
      <c r="X4" s="17"/>
      <c r="Y4" s="16">
        <v>15</v>
      </c>
      <c r="Z4" s="17"/>
      <c r="AA4" s="16">
        <v>16</v>
      </c>
      <c r="AB4" s="17"/>
    </row>
    <row r="5" spans="1:28" ht="15" x14ac:dyDescent="0.25">
      <c r="A5" s="15" t="s">
        <v>1111</v>
      </c>
      <c r="B5" s="15" t="s">
        <v>1198</v>
      </c>
      <c r="C5" s="6"/>
      <c r="D5" s="6" t="s">
        <v>1204</v>
      </c>
      <c r="E5" s="16">
        <v>120.64</v>
      </c>
      <c r="F5" s="17">
        <v>122</v>
      </c>
      <c r="G5" s="16">
        <v>117.52000000000001</v>
      </c>
      <c r="H5" s="17">
        <v>83</v>
      </c>
      <c r="I5" s="16">
        <v>75.92</v>
      </c>
      <c r="J5" s="17">
        <v>81</v>
      </c>
      <c r="K5" s="16">
        <v>92.56</v>
      </c>
      <c r="L5" s="17">
        <v>47</v>
      </c>
      <c r="M5" s="16">
        <v>26</v>
      </c>
      <c r="N5" s="17">
        <v>5</v>
      </c>
      <c r="O5" s="16">
        <v>0</v>
      </c>
      <c r="P5" s="17">
        <v>0</v>
      </c>
      <c r="Q5" s="16">
        <v>0</v>
      </c>
      <c r="R5" s="17">
        <v>0</v>
      </c>
      <c r="S5" s="16">
        <v>0</v>
      </c>
      <c r="T5" s="17">
        <v>0</v>
      </c>
      <c r="U5" s="16">
        <v>0</v>
      </c>
      <c r="V5" s="17">
        <v>0</v>
      </c>
      <c r="W5" s="16">
        <v>24.96</v>
      </c>
      <c r="X5" s="17"/>
      <c r="Y5" s="16">
        <v>112.32000000000001</v>
      </c>
      <c r="Z5" s="17"/>
      <c r="AA5" s="16">
        <v>114.4</v>
      </c>
      <c r="AB5" s="17"/>
    </row>
    <row r="6" spans="1:28" ht="15" x14ac:dyDescent="0.25">
      <c r="A6" s="15" t="s">
        <v>1100</v>
      </c>
      <c r="B6" s="15" t="s">
        <v>1199</v>
      </c>
      <c r="C6" s="6"/>
      <c r="D6" s="6" t="s">
        <v>1205</v>
      </c>
      <c r="E6" s="16">
        <v>67</v>
      </c>
      <c r="F6" s="17">
        <v>0</v>
      </c>
      <c r="G6" s="16">
        <v>65</v>
      </c>
      <c r="H6" s="17">
        <v>0</v>
      </c>
      <c r="I6" s="16">
        <v>0</v>
      </c>
      <c r="J6" s="17">
        <v>0</v>
      </c>
      <c r="K6" s="16">
        <v>0</v>
      </c>
      <c r="L6" s="17">
        <v>0</v>
      </c>
      <c r="M6" s="16">
        <v>0</v>
      </c>
      <c r="N6" s="17">
        <v>0</v>
      </c>
      <c r="O6" s="16">
        <v>0</v>
      </c>
      <c r="P6" s="17">
        <v>0</v>
      </c>
      <c r="Q6" s="16">
        <v>0</v>
      </c>
      <c r="R6" s="17">
        <v>0</v>
      </c>
      <c r="S6" s="16">
        <v>0</v>
      </c>
      <c r="T6" s="17">
        <v>0</v>
      </c>
      <c r="U6" s="16">
        <v>0</v>
      </c>
      <c r="V6" s="17">
        <v>0</v>
      </c>
      <c r="W6" s="16">
        <v>0</v>
      </c>
      <c r="X6" s="17"/>
      <c r="Y6" s="16">
        <v>0</v>
      </c>
      <c r="Z6" s="17"/>
      <c r="AA6" s="16">
        <v>0</v>
      </c>
      <c r="AB6" s="17"/>
    </row>
    <row r="7" spans="1:28" ht="15" x14ac:dyDescent="0.25">
      <c r="A7" s="15" t="s">
        <v>1096</v>
      </c>
      <c r="B7" s="15" t="s">
        <v>1199</v>
      </c>
      <c r="C7" s="6"/>
      <c r="D7" s="6" t="s">
        <v>1205</v>
      </c>
      <c r="E7" s="16">
        <v>136</v>
      </c>
      <c r="F7" s="17">
        <v>174</v>
      </c>
      <c r="G7" s="16">
        <v>155</v>
      </c>
      <c r="H7" s="17">
        <v>109</v>
      </c>
      <c r="I7" s="16">
        <v>100</v>
      </c>
      <c r="J7" s="17">
        <v>107</v>
      </c>
      <c r="K7" s="16">
        <v>74</v>
      </c>
      <c r="L7" s="17">
        <v>10</v>
      </c>
      <c r="M7" s="16">
        <v>0</v>
      </c>
      <c r="N7" s="17">
        <v>0</v>
      </c>
      <c r="O7" s="16">
        <v>0</v>
      </c>
      <c r="P7" s="17">
        <v>0</v>
      </c>
      <c r="Q7" s="16">
        <v>0</v>
      </c>
      <c r="R7" s="17">
        <v>0</v>
      </c>
      <c r="S7" s="16">
        <v>0</v>
      </c>
      <c r="T7" s="17">
        <v>0</v>
      </c>
      <c r="U7" s="16">
        <v>0</v>
      </c>
      <c r="V7" s="17">
        <v>0</v>
      </c>
      <c r="W7" s="16">
        <v>0</v>
      </c>
      <c r="X7" s="17"/>
      <c r="Y7" s="16">
        <v>130</v>
      </c>
      <c r="Z7" s="17"/>
      <c r="AA7" s="16">
        <v>138</v>
      </c>
      <c r="AB7" s="17"/>
    </row>
    <row r="8" spans="1:28" ht="15" x14ac:dyDescent="0.25">
      <c r="A8" s="15" t="s">
        <v>1097</v>
      </c>
      <c r="B8" s="15" t="s">
        <v>1199</v>
      </c>
      <c r="C8" s="6"/>
      <c r="D8" s="6" t="s">
        <v>1205</v>
      </c>
      <c r="E8" s="16">
        <v>0</v>
      </c>
      <c r="F8" s="17">
        <v>0</v>
      </c>
      <c r="G8" s="16">
        <v>0</v>
      </c>
      <c r="H8" s="17">
        <v>0</v>
      </c>
      <c r="I8" s="16">
        <v>0</v>
      </c>
      <c r="J8" s="17">
        <v>0</v>
      </c>
      <c r="K8" s="16">
        <v>0</v>
      </c>
      <c r="L8" s="17">
        <v>0</v>
      </c>
      <c r="M8" s="16">
        <v>0</v>
      </c>
      <c r="N8" s="17">
        <v>0</v>
      </c>
      <c r="O8" s="16">
        <v>0</v>
      </c>
      <c r="P8" s="17">
        <v>0</v>
      </c>
      <c r="Q8" s="16">
        <v>0</v>
      </c>
      <c r="R8" s="17">
        <v>0</v>
      </c>
      <c r="S8" s="16">
        <v>0</v>
      </c>
      <c r="T8" s="17">
        <v>0</v>
      </c>
      <c r="U8" s="16">
        <v>0</v>
      </c>
      <c r="V8" s="17">
        <v>0</v>
      </c>
      <c r="W8" s="16">
        <v>0</v>
      </c>
      <c r="X8" s="17"/>
      <c r="Y8" s="16">
        <v>0</v>
      </c>
      <c r="Z8" s="17"/>
      <c r="AA8" s="16">
        <v>0</v>
      </c>
      <c r="AB8" s="17"/>
    </row>
    <row r="9" spans="1:28" ht="15" x14ac:dyDescent="0.25">
      <c r="A9" s="15" t="s">
        <v>1098</v>
      </c>
      <c r="B9" s="15" t="s">
        <v>1199</v>
      </c>
      <c r="C9" s="6"/>
      <c r="D9" s="6" t="s">
        <v>1205</v>
      </c>
      <c r="E9" s="16">
        <v>51</v>
      </c>
      <c r="F9" s="17">
        <v>73</v>
      </c>
      <c r="G9" s="16">
        <v>53</v>
      </c>
      <c r="H9" s="17">
        <v>54</v>
      </c>
      <c r="I9" s="16">
        <v>39</v>
      </c>
      <c r="J9" s="17">
        <v>53</v>
      </c>
      <c r="K9" s="16">
        <v>41</v>
      </c>
      <c r="L9" s="17">
        <v>30</v>
      </c>
      <c r="M9" s="16">
        <v>15</v>
      </c>
      <c r="N9" s="17">
        <v>0</v>
      </c>
      <c r="O9" s="16">
        <v>0</v>
      </c>
      <c r="P9" s="17">
        <v>0</v>
      </c>
      <c r="Q9" s="16">
        <v>0</v>
      </c>
      <c r="R9" s="17">
        <v>0</v>
      </c>
      <c r="S9" s="16">
        <v>0</v>
      </c>
      <c r="T9" s="17">
        <v>0</v>
      </c>
      <c r="U9" s="16">
        <v>0</v>
      </c>
      <c r="V9" s="17">
        <v>0</v>
      </c>
      <c r="W9" s="16">
        <v>11</v>
      </c>
      <c r="X9" s="17"/>
      <c r="Y9" s="16">
        <v>48</v>
      </c>
      <c r="Z9" s="17"/>
      <c r="AA9" s="16">
        <v>69</v>
      </c>
      <c r="AB9" s="17"/>
    </row>
    <row r="10" spans="1:28" ht="15" x14ac:dyDescent="0.25">
      <c r="A10" s="15" t="s">
        <v>1099</v>
      </c>
      <c r="B10" s="15" t="s">
        <v>1199</v>
      </c>
      <c r="C10" s="6"/>
      <c r="D10" s="6" t="s">
        <v>1205</v>
      </c>
      <c r="E10" s="16">
        <v>194</v>
      </c>
      <c r="F10" s="17">
        <v>260</v>
      </c>
      <c r="G10" s="16">
        <v>216</v>
      </c>
      <c r="H10" s="17">
        <v>111</v>
      </c>
      <c r="I10" s="16">
        <v>119</v>
      </c>
      <c r="J10" s="17">
        <v>98</v>
      </c>
      <c r="K10" s="16">
        <v>91</v>
      </c>
      <c r="L10" s="17">
        <v>42</v>
      </c>
      <c r="M10" s="16">
        <v>19</v>
      </c>
      <c r="N10" s="17">
        <v>4</v>
      </c>
      <c r="O10" s="16">
        <v>0</v>
      </c>
      <c r="P10" s="17">
        <v>2.4</v>
      </c>
      <c r="Q10" s="16">
        <v>4</v>
      </c>
      <c r="R10" s="17">
        <v>3</v>
      </c>
      <c r="S10" s="16">
        <v>2</v>
      </c>
      <c r="T10" s="17">
        <v>0</v>
      </c>
      <c r="U10" s="16">
        <v>2</v>
      </c>
      <c r="V10" s="17">
        <v>6</v>
      </c>
      <c r="W10" s="16">
        <v>16</v>
      </c>
      <c r="X10" s="17"/>
      <c r="Y10" s="16">
        <v>153</v>
      </c>
      <c r="Z10" s="17"/>
      <c r="AA10" s="16">
        <v>170</v>
      </c>
      <c r="AB10" s="17"/>
    </row>
    <row r="11" spans="1:28" ht="15" x14ac:dyDescent="0.25">
      <c r="A11" s="15" t="s">
        <v>1101</v>
      </c>
      <c r="B11" s="15" t="s">
        <v>1199</v>
      </c>
      <c r="C11" s="6"/>
      <c r="D11" s="6" t="s">
        <v>1205</v>
      </c>
      <c r="E11" s="16">
        <v>0</v>
      </c>
      <c r="F11" s="17">
        <v>68</v>
      </c>
      <c r="G11" s="16">
        <v>26</v>
      </c>
      <c r="H11" s="17">
        <v>33</v>
      </c>
      <c r="I11" s="16">
        <v>0</v>
      </c>
      <c r="J11" s="17">
        <v>29</v>
      </c>
      <c r="K11" s="16">
        <v>0</v>
      </c>
      <c r="L11" s="17">
        <v>14</v>
      </c>
      <c r="M11" s="16">
        <v>0</v>
      </c>
      <c r="N11" s="17">
        <v>0</v>
      </c>
      <c r="O11" s="16">
        <v>0</v>
      </c>
      <c r="P11" s="17">
        <v>0</v>
      </c>
      <c r="Q11" s="16">
        <v>0</v>
      </c>
      <c r="R11" s="17">
        <v>0</v>
      </c>
      <c r="S11" s="16">
        <v>0</v>
      </c>
      <c r="T11" s="17">
        <v>0</v>
      </c>
      <c r="U11" s="16">
        <v>0</v>
      </c>
      <c r="V11" s="17">
        <v>0</v>
      </c>
      <c r="W11" s="16">
        <v>0</v>
      </c>
      <c r="X11" s="17"/>
      <c r="Y11" s="16">
        <v>39</v>
      </c>
      <c r="Z11" s="17"/>
      <c r="AA11" s="16">
        <v>54</v>
      </c>
      <c r="AB11" s="17"/>
    </row>
    <row r="12" spans="1:28" ht="15" x14ac:dyDescent="0.25">
      <c r="A12" s="15" t="s">
        <v>1103</v>
      </c>
      <c r="B12" s="15" t="s">
        <v>1199</v>
      </c>
      <c r="C12" s="6"/>
      <c r="D12" s="6" t="s">
        <v>1205</v>
      </c>
      <c r="E12" s="16">
        <v>50</v>
      </c>
      <c r="F12" s="17">
        <v>54</v>
      </c>
      <c r="G12" s="16">
        <v>49</v>
      </c>
      <c r="H12" s="17">
        <v>35</v>
      </c>
      <c r="I12" s="16">
        <v>46</v>
      </c>
      <c r="J12" s="17">
        <v>47</v>
      </c>
      <c r="K12" s="16">
        <v>46</v>
      </c>
      <c r="L12" s="17">
        <v>27</v>
      </c>
      <c r="M12" s="16">
        <v>5</v>
      </c>
      <c r="N12" s="17">
        <v>0</v>
      </c>
      <c r="O12" s="16">
        <v>0</v>
      </c>
      <c r="P12" s="17">
        <v>0</v>
      </c>
      <c r="Q12" s="16">
        <v>0</v>
      </c>
      <c r="R12" s="17">
        <v>0</v>
      </c>
      <c r="S12" s="16">
        <v>0</v>
      </c>
      <c r="T12" s="17">
        <v>0</v>
      </c>
      <c r="U12" s="16">
        <v>0</v>
      </c>
      <c r="V12" s="17">
        <v>0</v>
      </c>
      <c r="W12" s="16">
        <v>10</v>
      </c>
      <c r="X12" s="17"/>
      <c r="Y12" s="16">
        <v>48</v>
      </c>
      <c r="Z12" s="17"/>
      <c r="AA12" s="16">
        <v>48</v>
      </c>
      <c r="AB12" s="17"/>
    </row>
    <row r="13" spans="1:28" ht="15" x14ac:dyDescent="0.25">
      <c r="A13" s="15" t="s">
        <v>1104</v>
      </c>
      <c r="B13" s="15" t="s">
        <v>1199</v>
      </c>
      <c r="C13" s="6"/>
      <c r="D13" s="6" t="s">
        <v>1205</v>
      </c>
      <c r="E13" s="16">
        <v>0</v>
      </c>
      <c r="F13" s="17">
        <v>60</v>
      </c>
      <c r="G13" s="16">
        <v>0</v>
      </c>
      <c r="H13" s="17">
        <v>47</v>
      </c>
      <c r="I13" s="16">
        <v>0</v>
      </c>
      <c r="J13" s="17">
        <v>39</v>
      </c>
      <c r="K13" s="16">
        <v>0</v>
      </c>
      <c r="L13" s="17">
        <v>19</v>
      </c>
      <c r="M13" s="16">
        <v>0</v>
      </c>
      <c r="N13" s="17">
        <v>8</v>
      </c>
      <c r="O13" s="16">
        <v>0</v>
      </c>
      <c r="P13" s="17">
        <v>4</v>
      </c>
      <c r="Q13" s="16">
        <v>0</v>
      </c>
      <c r="R13" s="17">
        <v>1</v>
      </c>
      <c r="S13" s="16">
        <v>0</v>
      </c>
      <c r="T13" s="17">
        <v>0</v>
      </c>
      <c r="U13" s="16">
        <v>0</v>
      </c>
      <c r="V13" s="17">
        <v>0</v>
      </c>
      <c r="W13" s="16">
        <v>1</v>
      </c>
      <c r="X13" s="17"/>
      <c r="Y13" s="16">
        <v>26</v>
      </c>
      <c r="Z13" s="17"/>
      <c r="AA13" s="16">
        <v>41</v>
      </c>
      <c r="AB13" s="17"/>
    </row>
    <row r="14" spans="1:28" ht="15" x14ac:dyDescent="0.25">
      <c r="A14" s="15" t="s">
        <v>1105</v>
      </c>
      <c r="B14" s="15" t="s">
        <v>1199</v>
      </c>
      <c r="C14" s="6"/>
      <c r="D14" s="6" t="s">
        <v>1205</v>
      </c>
      <c r="E14" s="16">
        <v>104</v>
      </c>
      <c r="F14" s="17">
        <v>189</v>
      </c>
      <c r="G14" s="16">
        <v>146</v>
      </c>
      <c r="H14" s="17">
        <v>119</v>
      </c>
      <c r="I14" s="16">
        <v>75</v>
      </c>
      <c r="J14" s="17">
        <v>69</v>
      </c>
      <c r="K14" s="16">
        <v>25</v>
      </c>
      <c r="L14" s="17">
        <v>13</v>
      </c>
      <c r="M14" s="16">
        <v>0</v>
      </c>
      <c r="N14" s="17">
        <v>0</v>
      </c>
      <c r="O14" s="16">
        <v>0</v>
      </c>
      <c r="P14" s="17">
        <v>0</v>
      </c>
      <c r="Q14" s="16">
        <v>0</v>
      </c>
      <c r="R14" s="17">
        <v>0</v>
      </c>
      <c r="S14" s="16">
        <v>0</v>
      </c>
      <c r="T14" s="17">
        <v>0</v>
      </c>
      <c r="U14" s="16">
        <v>0</v>
      </c>
      <c r="V14" s="17">
        <v>0</v>
      </c>
      <c r="W14" s="16">
        <v>0</v>
      </c>
      <c r="X14" s="17"/>
      <c r="Y14" s="16">
        <v>113</v>
      </c>
      <c r="Z14" s="17"/>
      <c r="AA14" s="16">
        <v>118</v>
      </c>
      <c r="AB14" s="17"/>
    </row>
    <row r="15" spans="1:28" ht="15" x14ac:dyDescent="0.25">
      <c r="A15" s="15" t="s">
        <v>1102</v>
      </c>
      <c r="B15" s="15" t="s">
        <v>1199</v>
      </c>
      <c r="C15" s="6"/>
      <c r="D15" s="6" t="s">
        <v>1205</v>
      </c>
      <c r="E15" s="16">
        <v>16</v>
      </c>
      <c r="F15" s="17">
        <v>16</v>
      </c>
      <c r="G15" s="16">
        <v>16</v>
      </c>
      <c r="H15" s="17">
        <v>10</v>
      </c>
      <c r="I15" s="16">
        <v>14</v>
      </c>
      <c r="J15" s="17">
        <v>11</v>
      </c>
      <c r="K15" s="16">
        <v>14</v>
      </c>
      <c r="L15" s="17">
        <v>6</v>
      </c>
      <c r="M15" s="16">
        <v>5</v>
      </c>
      <c r="N15" s="17">
        <v>0</v>
      </c>
      <c r="O15" s="16">
        <v>0</v>
      </c>
      <c r="P15" s="17">
        <v>0</v>
      </c>
      <c r="Q15" s="16">
        <v>0</v>
      </c>
      <c r="R15" s="17">
        <v>0</v>
      </c>
      <c r="S15" s="16">
        <v>0</v>
      </c>
      <c r="T15" s="17">
        <v>0</v>
      </c>
      <c r="U15" s="16">
        <v>0</v>
      </c>
      <c r="V15" s="17">
        <v>1</v>
      </c>
      <c r="W15" s="16">
        <v>1</v>
      </c>
      <c r="X15" s="17"/>
      <c r="Y15" s="16">
        <v>10</v>
      </c>
      <c r="Z15" s="17"/>
      <c r="AA15" s="16">
        <v>14</v>
      </c>
      <c r="AB15" s="17"/>
    </row>
    <row r="16" spans="1:28" ht="15" x14ac:dyDescent="0.25">
      <c r="A16" s="15" t="s">
        <v>1112</v>
      </c>
      <c r="B16" s="15" t="s">
        <v>1199</v>
      </c>
      <c r="C16" s="6"/>
      <c r="D16" s="6" t="s">
        <v>1205</v>
      </c>
      <c r="E16" s="16">
        <v>298</v>
      </c>
      <c r="F16" s="17">
        <v>421</v>
      </c>
      <c r="G16" s="16">
        <v>348</v>
      </c>
      <c r="H16" s="17">
        <v>255</v>
      </c>
      <c r="I16" s="16">
        <v>220.99999999999997</v>
      </c>
      <c r="J16" s="17">
        <v>249</v>
      </c>
      <c r="K16" s="16">
        <v>179</v>
      </c>
      <c r="L16" s="17">
        <v>149</v>
      </c>
      <c r="M16" s="16">
        <v>13</v>
      </c>
      <c r="N16" s="17">
        <v>6</v>
      </c>
      <c r="O16" s="16">
        <v>0</v>
      </c>
      <c r="P16" s="17">
        <v>0</v>
      </c>
      <c r="Q16" s="16">
        <v>0</v>
      </c>
      <c r="R16" s="17">
        <v>0</v>
      </c>
      <c r="S16" s="16">
        <v>0</v>
      </c>
      <c r="T16" s="17">
        <v>0</v>
      </c>
      <c r="U16" s="16">
        <v>0</v>
      </c>
      <c r="V16" s="17">
        <v>0</v>
      </c>
      <c r="W16" s="16">
        <v>76</v>
      </c>
      <c r="X16" s="17"/>
      <c r="Y16" s="16">
        <v>300</v>
      </c>
      <c r="Z16" s="17"/>
      <c r="AA16" s="16">
        <v>349</v>
      </c>
      <c r="AB16" s="17"/>
    </row>
    <row r="17" spans="1:28" ht="15" x14ac:dyDescent="0.25">
      <c r="A17" s="15" t="s">
        <v>1486</v>
      </c>
      <c r="B17" s="15" t="s">
        <v>1199</v>
      </c>
      <c r="C17" s="6"/>
      <c r="D17" s="6" t="s">
        <v>1205</v>
      </c>
      <c r="E17" s="16"/>
      <c r="F17" s="17">
        <v>487</v>
      </c>
      <c r="G17" s="16"/>
      <c r="H17" s="17">
        <v>345</v>
      </c>
      <c r="I17" s="16"/>
      <c r="J17" s="17">
        <v>335</v>
      </c>
      <c r="K17" s="16"/>
      <c r="L17" s="17">
        <v>180</v>
      </c>
      <c r="M17" s="16"/>
      <c r="N17" s="17">
        <v>1</v>
      </c>
      <c r="O17" s="16"/>
      <c r="P17" s="17">
        <v>0</v>
      </c>
      <c r="Q17" s="16"/>
      <c r="R17" s="17">
        <v>0</v>
      </c>
      <c r="S17" s="16"/>
      <c r="T17" s="17">
        <v>0</v>
      </c>
      <c r="U17" s="16"/>
      <c r="V17" s="17">
        <v>82</v>
      </c>
      <c r="W17" s="16"/>
      <c r="X17" s="17"/>
      <c r="Y17" s="16"/>
      <c r="Z17" s="17"/>
      <c r="AA17" s="16"/>
      <c r="AB17" s="17"/>
    </row>
    <row r="18" spans="1:28" ht="15" x14ac:dyDescent="0.25">
      <c r="A18" s="15" t="s">
        <v>1118</v>
      </c>
      <c r="B18" s="15" t="s">
        <v>1199</v>
      </c>
      <c r="C18" s="6"/>
      <c r="D18" s="6" t="s">
        <v>1204</v>
      </c>
      <c r="E18" s="16">
        <v>431.67073170731709</v>
      </c>
      <c r="F18" s="17">
        <v>639</v>
      </c>
      <c r="G18" s="16">
        <v>424.08080808080808</v>
      </c>
      <c r="H18" s="17">
        <v>397</v>
      </c>
      <c r="I18" s="16">
        <v>326.91891891891891</v>
      </c>
      <c r="J18" s="17">
        <v>391</v>
      </c>
      <c r="K18" s="16">
        <v>347.96561604584525</v>
      </c>
      <c r="L18" s="17">
        <v>215</v>
      </c>
      <c r="M18" s="16">
        <v>40.950000000000003</v>
      </c>
      <c r="N18" s="17">
        <v>1</v>
      </c>
      <c r="O18" s="16">
        <v>0</v>
      </c>
      <c r="P18" s="17">
        <v>0</v>
      </c>
      <c r="Q18" s="16">
        <v>0</v>
      </c>
      <c r="R18" s="17">
        <v>0</v>
      </c>
      <c r="S18" s="16">
        <v>0</v>
      </c>
      <c r="T18" s="17">
        <v>0</v>
      </c>
      <c r="U18" s="16">
        <v>0</v>
      </c>
      <c r="V18" s="17">
        <v>86</v>
      </c>
      <c r="W18" s="16">
        <v>121.99999999999999</v>
      </c>
      <c r="X18" s="17"/>
      <c r="Y18" s="16">
        <v>549</v>
      </c>
      <c r="Z18" s="17"/>
      <c r="AA18" s="16">
        <v>497.99999999999994</v>
      </c>
      <c r="AB18" s="17"/>
    </row>
    <row r="19" spans="1:28" ht="15" x14ac:dyDescent="0.25">
      <c r="A19" s="15" t="s">
        <v>1119</v>
      </c>
      <c r="B19" s="15" t="s">
        <v>1198</v>
      </c>
      <c r="C19" s="6"/>
      <c r="D19" s="6" t="s">
        <v>1205</v>
      </c>
      <c r="E19" s="16">
        <v>201</v>
      </c>
      <c r="F19" s="17">
        <v>226</v>
      </c>
      <c r="G19" s="16">
        <v>206</v>
      </c>
      <c r="H19" s="17">
        <v>137</v>
      </c>
      <c r="I19" s="16">
        <v>131</v>
      </c>
      <c r="J19" s="17">
        <v>122</v>
      </c>
      <c r="K19" s="16">
        <v>125</v>
      </c>
      <c r="L19" s="17">
        <v>52</v>
      </c>
      <c r="M19" s="16">
        <v>10</v>
      </c>
      <c r="N19" s="17">
        <v>6</v>
      </c>
      <c r="O19" s="16">
        <v>0</v>
      </c>
      <c r="P19" s="17">
        <v>0</v>
      </c>
      <c r="Q19" s="16">
        <v>0</v>
      </c>
      <c r="R19" s="17">
        <v>0</v>
      </c>
      <c r="S19" s="16">
        <v>0</v>
      </c>
      <c r="T19" s="17">
        <v>0</v>
      </c>
      <c r="U19" s="16">
        <v>0</v>
      </c>
      <c r="V19" s="17">
        <v>29</v>
      </c>
      <c r="W19" s="16">
        <v>37</v>
      </c>
      <c r="X19" s="17"/>
      <c r="Y19" s="16">
        <v>190</v>
      </c>
      <c r="Z19" s="17"/>
      <c r="AA19" s="16">
        <v>193</v>
      </c>
      <c r="AB19" s="17"/>
    </row>
    <row r="20" spans="1:28" ht="15" customHeight="1" x14ac:dyDescent="0.2">
      <c r="A20" s="6" t="s">
        <v>1114</v>
      </c>
      <c r="B20" s="6" t="s">
        <v>1200</v>
      </c>
      <c r="C20" s="6"/>
      <c r="D20" s="6" t="s">
        <v>1204</v>
      </c>
      <c r="E20" s="16">
        <v>342.09523809523813</v>
      </c>
      <c r="F20" s="17">
        <v>366</v>
      </c>
      <c r="G20" s="16">
        <v>335.78995433789953</v>
      </c>
      <c r="H20" s="17">
        <v>192</v>
      </c>
      <c r="I20" s="16">
        <v>264.16363636363639</v>
      </c>
      <c r="J20" s="17">
        <v>339</v>
      </c>
      <c r="K20" s="16">
        <v>275.28700906344409</v>
      </c>
      <c r="L20" s="17">
        <v>144</v>
      </c>
      <c r="M20" s="16">
        <v>28.636961285609932</v>
      </c>
      <c r="N20" s="17">
        <v>13</v>
      </c>
      <c r="O20" s="16">
        <v>0</v>
      </c>
      <c r="P20" s="17">
        <v>0</v>
      </c>
      <c r="Q20" s="16">
        <v>0</v>
      </c>
      <c r="R20" s="17">
        <v>0</v>
      </c>
      <c r="S20" s="16">
        <v>0</v>
      </c>
      <c r="T20" s="17">
        <v>0</v>
      </c>
      <c r="U20" s="16">
        <v>0</v>
      </c>
      <c r="V20" s="17">
        <v>86</v>
      </c>
      <c r="W20" s="16">
        <v>91.659090909090921</v>
      </c>
      <c r="X20" s="17"/>
      <c r="Y20" s="16">
        <v>340.96881959910905</v>
      </c>
      <c r="Z20" s="17"/>
      <c r="AA20" s="16">
        <v>315.5128805620609</v>
      </c>
      <c r="AB20" s="17"/>
    </row>
    <row r="21" spans="1:28" ht="15" customHeight="1" x14ac:dyDescent="0.2">
      <c r="A21" s="6" t="s">
        <v>1115</v>
      </c>
      <c r="B21" s="6" t="s">
        <v>1200</v>
      </c>
      <c r="C21" s="6"/>
      <c r="D21" s="6" t="s">
        <v>1204</v>
      </c>
      <c r="E21" s="16">
        <v>106.90476190476191</v>
      </c>
      <c r="F21" s="17">
        <v>114</v>
      </c>
      <c r="G21" s="16">
        <v>107.21004566210046</v>
      </c>
      <c r="H21" s="17">
        <v>77</v>
      </c>
      <c r="I21" s="16">
        <v>69.836363636363643</v>
      </c>
      <c r="J21" s="17">
        <v>62</v>
      </c>
      <c r="K21" s="16">
        <v>59.712990936555883</v>
      </c>
      <c r="L21" s="17">
        <v>30</v>
      </c>
      <c r="M21" s="16">
        <v>3.5675675675675675</v>
      </c>
      <c r="N21" s="17">
        <v>1</v>
      </c>
      <c r="O21" s="16">
        <v>0</v>
      </c>
      <c r="P21" s="17">
        <v>0</v>
      </c>
      <c r="Q21" s="16">
        <v>0</v>
      </c>
      <c r="R21" s="17">
        <v>0</v>
      </c>
      <c r="S21" s="16">
        <v>0</v>
      </c>
      <c r="T21" s="17">
        <v>0</v>
      </c>
      <c r="U21" s="16">
        <v>0</v>
      </c>
      <c r="V21" s="17">
        <v>11</v>
      </c>
      <c r="W21" s="16">
        <v>15.136363636363637</v>
      </c>
      <c r="X21" s="17"/>
      <c r="Y21" s="16">
        <v>92.621380846325152</v>
      </c>
      <c r="Z21" s="17"/>
      <c r="AA21" s="16">
        <v>95.98126463700234</v>
      </c>
      <c r="AB21" s="17"/>
    </row>
    <row r="22" spans="1:28" ht="15" customHeight="1" x14ac:dyDescent="0.2">
      <c r="A22" s="6" t="s">
        <v>1116</v>
      </c>
      <c r="B22" s="6" t="s">
        <v>1200</v>
      </c>
      <c r="C22" s="6"/>
      <c r="D22" s="6" t="s">
        <v>1204</v>
      </c>
      <c r="E22" s="16">
        <v>361.8109756097561</v>
      </c>
      <c r="F22" s="17">
        <v>386</v>
      </c>
      <c r="G22" s="16">
        <v>343</v>
      </c>
      <c r="H22" s="17">
        <v>257</v>
      </c>
      <c r="I22" s="16">
        <v>266</v>
      </c>
      <c r="J22" s="17">
        <v>265</v>
      </c>
      <c r="K22" s="16">
        <v>280</v>
      </c>
      <c r="L22" s="17">
        <v>144</v>
      </c>
      <c r="M22" s="16">
        <v>33</v>
      </c>
      <c r="N22" s="17">
        <v>6</v>
      </c>
      <c r="O22" s="16">
        <v>0</v>
      </c>
      <c r="P22" s="17">
        <v>0</v>
      </c>
      <c r="Q22" s="16">
        <v>0</v>
      </c>
      <c r="R22" s="17">
        <v>0</v>
      </c>
      <c r="S22" s="16">
        <v>0</v>
      </c>
      <c r="T22" s="17">
        <v>0</v>
      </c>
      <c r="U22" s="16">
        <v>0</v>
      </c>
      <c r="V22" s="17">
        <v>67</v>
      </c>
      <c r="W22" s="16">
        <v>98.61666666666666</v>
      </c>
      <c r="X22" s="17"/>
      <c r="Y22" s="16">
        <v>388.55068127416683</v>
      </c>
      <c r="Z22" s="17"/>
      <c r="AA22" s="16">
        <v>329.14949884515266</v>
      </c>
      <c r="AB22" s="17"/>
    </row>
    <row r="23" spans="1:28" ht="15" customHeight="1" x14ac:dyDescent="0.2">
      <c r="A23" s="6" t="s">
        <v>1117</v>
      </c>
      <c r="B23" s="6" t="s">
        <v>1198</v>
      </c>
      <c r="C23" s="6"/>
      <c r="D23" s="6" t="s">
        <v>1204</v>
      </c>
      <c r="E23" s="16">
        <v>81.329268292682926</v>
      </c>
      <c r="F23" s="17">
        <v>158</v>
      </c>
      <c r="G23" s="16">
        <v>87.919191919191917</v>
      </c>
      <c r="H23" s="17">
        <v>86</v>
      </c>
      <c r="I23" s="16">
        <v>57.081081081081081</v>
      </c>
      <c r="J23" s="17">
        <v>63</v>
      </c>
      <c r="K23" s="16">
        <v>20.034383954154727</v>
      </c>
      <c r="L23" s="17">
        <v>34</v>
      </c>
      <c r="M23" s="16">
        <v>1.05</v>
      </c>
      <c r="N23" s="17">
        <v>0</v>
      </c>
      <c r="O23" s="16">
        <v>0</v>
      </c>
      <c r="P23" s="17">
        <v>0</v>
      </c>
      <c r="Q23" s="16">
        <v>0</v>
      </c>
      <c r="R23" s="17">
        <v>0</v>
      </c>
      <c r="S23" s="16">
        <v>0</v>
      </c>
      <c r="T23" s="17">
        <v>0</v>
      </c>
      <c r="U23" s="16">
        <v>0</v>
      </c>
      <c r="V23" s="17">
        <v>2</v>
      </c>
      <c r="W23" s="16">
        <v>6.1</v>
      </c>
      <c r="X23" s="17"/>
      <c r="Y23" s="16">
        <v>91.609510219112508</v>
      </c>
      <c r="Z23" s="17"/>
      <c r="AA23" s="16">
        <v>101.73711782486538</v>
      </c>
      <c r="AB23" s="17"/>
    </row>
    <row r="24" spans="1:28" ht="15" customHeight="1" x14ac:dyDescent="0.2">
      <c r="A24" s="6" t="s">
        <v>1113</v>
      </c>
      <c r="B24" s="6" t="s">
        <v>1200</v>
      </c>
      <c r="C24" s="6"/>
      <c r="D24" s="6" t="s">
        <v>1204</v>
      </c>
      <c r="E24" s="16">
        <v>69.859756097560975</v>
      </c>
      <c r="F24" s="17">
        <v>76</v>
      </c>
      <c r="G24" s="16">
        <v>67</v>
      </c>
      <c r="H24" s="17">
        <v>48</v>
      </c>
      <c r="I24" s="16">
        <v>50.85405405405406</v>
      </c>
      <c r="J24" s="17">
        <v>46</v>
      </c>
      <c r="K24" s="16">
        <v>52.722063037249278</v>
      </c>
      <c r="L24" s="17">
        <v>23</v>
      </c>
      <c r="M24" s="16">
        <v>6.3000000000000007</v>
      </c>
      <c r="N24" s="17">
        <v>1</v>
      </c>
      <c r="O24" s="16">
        <v>0</v>
      </c>
      <c r="P24" s="17">
        <v>0</v>
      </c>
      <c r="Q24" s="16">
        <v>0</v>
      </c>
      <c r="R24" s="17">
        <v>0</v>
      </c>
      <c r="S24" s="16">
        <v>0</v>
      </c>
      <c r="T24" s="17">
        <v>0</v>
      </c>
      <c r="U24" s="16">
        <v>0</v>
      </c>
      <c r="V24" s="17">
        <v>10</v>
      </c>
      <c r="W24" s="16">
        <v>17.283333333333331</v>
      </c>
      <c r="X24" s="17"/>
      <c r="Y24" s="16">
        <v>66.337921193150436</v>
      </c>
      <c r="Z24" s="17"/>
      <c r="AA24" s="16">
        <v>63.835054321484158</v>
      </c>
      <c r="AB24" s="17"/>
    </row>
    <row r="25" spans="1:28" ht="15" customHeight="1" x14ac:dyDescent="0.2">
      <c r="A25" s="6" t="s">
        <v>1110</v>
      </c>
      <c r="B25" s="6" t="s">
        <v>1199</v>
      </c>
      <c r="C25" s="6"/>
      <c r="D25" s="6" t="s">
        <v>1205</v>
      </c>
      <c r="E25" s="16">
        <v>139</v>
      </c>
      <c r="F25" s="17">
        <v>194</v>
      </c>
      <c r="G25" s="16">
        <v>155</v>
      </c>
      <c r="H25" s="17">
        <v>132</v>
      </c>
      <c r="I25" s="16">
        <v>115</v>
      </c>
      <c r="J25" s="17">
        <v>127</v>
      </c>
      <c r="K25" s="16">
        <v>102</v>
      </c>
      <c r="L25" s="17">
        <v>63</v>
      </c>
      <c r="M25" s="16">
        <v>10</v>
      </c>
      <c r="N25" s="17">
        <v>0</v>
      </c>
      <c r="O25" s="16">
        <v>0</v>
      </c>
      <c r="P25" s="17">
        <v>0</v>
      </c>
      <c r="Q25" s="16">
        <v>0</v>
      </c>
      <c r="R25" s="17">
        <v>0</v>
      </c>
      <c r="S25" s="16">
        <v>0</v>
      </c>
      <c r="T25" s="17">
        <v>0</v>
      </c>
      <c r="U25" s="16">
        <v>0</v>
      </c>
      <c r="V25" s="17">
        <v>0</v>
      </c>
      <c r="W25" s="16">
        <v>21</v>
      </c>
      <c r="X25" s="17"/>
      <c r="Y25" s="16">
        <v>135</v>
      </c>
      <c r="Z25" s="17"/>
      <c r="AA25" s="16">
        <v>146.99999999999997</v>
      </c>
      <c r="AB25" s="17"/>
    </row>
    <row r="26" spans="1:28" ht="15" customHeight="1" x14ac:dyDescent="0.2">
      <c r="A26" s="6" t="s">
        <v>1120</v>
      </c>
      <c r="B26" s="6" t="s">
        <v>1199</v>
      </c>
      <c r="C26" s="6"/>
      <c r="D26" s="6" t="s">
        <v>1205</v>
      </c>
      <c r="E26" s="16">
        <v>15</v>
      </c>
      <c r="F26" s="17">
        <v>71</v>
      </c>
      <c r="G26" s="16">
        <v>24</v>
      </c>
      <c r="H26" s="17">
        <v>42</v>
      </c>
      <c r="I26" s="16">
        <v>12</v>
      </c>
      <c r="J26" s="17">
        <v>33</v>
      </c>
      <c r="K26" s="16">
        <v>17</v>
      </c>
      <c r="L26" s="17">
        <v>14</v>
      </c>
      <c r="M26" s="16">
        <v>1</v>
      </c>
      <c r="N26" s="17">
        <v>0</v>
      </c>
      <c r="O26" s="16">
        <v>0</v>
      </c>
      <c r="P26" s="17">
        <v>0</v>
      </c>
      <c r="Q26" s="16">
        <v>0</v>
      </c>
      <c r="R26" s="17">
        <v>0</v>
      </c>
      <c r="S26" s="16">
        <v>0</v>
      </c>
      <c r="T26" s="17">
        <v>0</v>
      </c>
      <c r="U26" s="16">
        <v>0</v>
      </c>
      <c r="V26" s="17">
        <v>0</v>
      </c>
      <c r="W26" s="16">
        <v>0</v>
      </c>
      <c r="X26" s="17"/>
      <c r="Y26" s="16">
        <v>25</v>
      </c>
      <c r="Z26" s="17"/>
      <c r="AA26" s="16">
        <v>34</v>
      </c>
      <c r="AB26" s="17"/>
    </row>
    <row r="27" spans="1:28" ht="15" customHeight="1" x14ac:dyDescent="0.2">
      <c r="A27" s="6" t="s">
        <v>1088</v>
      </c>
      <c r="B27" s="6" t="s">
        <v>1198</v>
      </c>
      <c r="C27" s="6"/>
      <c r="D27" s="6" t="s">
        <v>1205</v>
      </c>
      <c r="E27" s="16">
        <v>180</v>
      </c>
      <c r="F27" s="17">
        <v>312</v>
      </c>
      <c r="G27" s="16">
        <v>184</v>
      </c>
      <c r="H27" s="17">
        <v>198</v>
      </c>
      <c r="I27" s="16">
        <v>138</v>
      </c>
      <c r="J27" s="17">
        <v>198</v>
      </c>
      <c r="K27" s="16">
        <v>100</v>
      </c>
      <c r="L27" s="17">
        <v>78</v>
      </c>
      <c r="M27" s="16">
        <v>24</v>
      </c>
      <c r="N27" s="17">
        <v>13</v>
      </c>
      <c r="O27" s="16">
        <v>0</v>
      </c>
      <c r="P27" s="17">
        <v>2</v>
      </c>
      <c r="Q27" s="16">
        <v>0</v>
      </c>
      <c r="R27" s="17">
        <v>3</v>
      </c>
      <c r="S27" s="16">
        <v>0</v>
      </c>
      <c r="T27" s="17">
        <v>0</v>
      </c>
      <c r="U27" s="16">
        <v>0</v>
      </c>
      <c r="V27" s="17">
        <v>18</v>
      </c>
      <c r="W27" s="16">
        <v>35</v>
      </c>
      <c r="X27" s="17"/>
      <c r="Y27" s="16">
        <v>179</v>
      </c>
      <c r="Z27" s="17"/>
      <c r="AA27" s="16">
        <v>272</v>
      </c>
      <c r="AB27" s="17"/>
    </row>
    <row r="28" spans="1:28" ht="15" customHeight="1" x14ac:dyDescent="0.2">
      <c r="A28" s="6" t="s">
        <v>1089</v>
      </c>
      <c r="B28" s="6" t="s">
        <v>1198</v>
      </c>
      <c r="C28" s="6"/>
      <c r="D28" s="6" t="s">
        <v>1205</v>
      </c>
      <c r="E28" s="16">
        <v>101</v>
      </c>
      <c r="F28" s="17">
        <v>120</v>
      </c>
      <c r="G28" s="16">
        <v>102</v>
      </c>
      <c r="H28" s="17">
        <v>76</v>
      </c>
      <c r="I28" s="16">
        <v>66</v>
      </c>
      <c r="J28" s="17">
        <v>62</v>
      </c>
      <c r="K28" s="16">
        <v>60</v>
      </c>
      <c r="L28" s="17">
        <v>31</v>
      </c>
      <c r="M28" s="16">
        <v>0</v>
      </c>
      <c r="N28" s="17">
        <v>0</v>
      </c>
      <c r="O28" s="16">
        <v>0</v>
      </c>
      <c r="P28" s="17">
        <v>0</v>
      </c>
      <c r="Q28" s="16">
        <v>0</v>
      </c>
      <c r="R28" s="17">
        <v>0</v>
      </c>
      <c r="S28" s="16">
        <v>0</v>
      </c>
      <c r="T28" s="17">
        <v>0</v>
      </c>
      <c r="U28" s="16">
        <v>0</v>
      </c>
      <c r="V28" s="17">
        <v>12</v>
      </c>
      <c r="W28" s="16">
        <v>24</v>
      </c>
      <c r="X28" s="17"/>
      <c r="Y28" s="16">
        <v>84</v>
      </c>
      <c r="Z28" s="17"/>
      <c r="AA28" s="16">
        <v>99</v>
      </c>
      <c r="AB28" s="17"/>
    </row>
    <row r="29" spans="1:28" ht="15" customHeight="1" x14ac:dyDescent="0.2">
      <c r="A29" s="6" t="s">
        <v>1107</v>
      </c>
      <c r="B29" s="6" t="s">
        <v>1198</v>
      </c>
      <c r="C29" s="6"/>
      <c r="D29" s="6" t="s">
        <v>1205</v>
      </c>
      <c r="E29" s="16">
        <v>102.961</v>
      </c>
      <c r="F29" s="17">
        <v>134</v>
      </c>
      <c r="G29" s="16">
        <v>102.624</v>
      </c>
      <c r="H29" s="17">
        <v>82</v>
      </c>
      <c r="I29" s="16">
        <v>72.182000000000002</v>
      </c>
      <c r="J29" s="17">
        <v>78</v>
      </c>
      <c r="K29" s="16">
        <v>71.298000000000002</v>
      </c>
      <c r="L29" s="17">
        <v>51</v>
      </c>
      <c r="M29" s="16">
        <v>20.402999999999999</v>
      </c>
      <c r="N29" s="17">
        <v>30</v>
      </c>
      <c r="O29" s="16">
        <v>26</v>
      </c>
      <c r="P29" s="17">
        <v>21</v>
      </c>
      <c r="Q29" s="16">
        <v>21</v>
      </c>
      <c r="R29" s="17">
        <v>22</v>
      </c>
      <c r="S29" s="16">
        <v>24</v>
      </c>
      <c r="T29" s="17">
        <v>19</v>
      </c>
      <c r="U29" s="16">
        <v>25</v>
      </c>
      <c r="V29" s="17">
        <v>33</v>
      </c>
      <c r="W29" s="16">
        <v>33.298000000000002</v>
      </c>
      <c r="X29" s="17"/>
      <c r="Y29" s="16">
        <v>89.74</v>
      </c>
      <c r="Z29" s="17"/>
      <c r="AA29" s="16">
        <v>102.63500000000001</v>
      </c>
      <c r="AB29" s="17"/>
    </row>
    <row r="30" spans="1:28" ht="15" customHeight="1" x14ac:dyDescent="0.2">
      <c r="A30" s="6" t="s">
        <v>1108</v>
      </c>
      <c r="B30" s="6" t="s">
        <v>1199</v>
      </c>
      <c r="C30" s="6"/>
      <c r="D30" s="6" t="s">
        <v>1205</v>
      </c>
      <c r="E30" s="16">
        <v>168</v>
      </c>
      <c r="F30" s="17">
        <v>213</v>
      </c>
      <c r="G30" s="16">
        <v>166</v>
      </c>
      <c r="H30" s="17">
        <v>127</v>
      </c>
      <c r="I30" s="16">
        <v>115</v>
      </c>
      <c r="J30" s="17">
        <v>122</v>
      </c>
      <c r="K30" s="16">
        <v>96</v>
      </c>
      <c r="L30" s="17">
        <v>80</v>
      </c>
      <c r="M30" s="16">
        <v>35</v>
      </c>
      <c r="N30" s="17">
        <v>17</v>
      </c>
      <c r="O30" s="16">
        <v>14</v>
      </c>
      <c r="P30" s="17">
        <v>12.8</v>
      </c>
      <c r="Q30" s="16">
        <v>11</v>
      </c>
      <c r="R30" s="17">
        <v>10</v>
      </c>
      <c r="S30" s="16">
        <v>12</v>
      </c>
      <c r="T30" s="17">
        <v>10</v>
      </c>
      <c r="U30" s="16">
        <v>13</v>
      </c>
      <c r="V30" s="17">
        <v>19</v>
      </c>
      <c r="W30" s="16">
        <v>47</v>
      </c>
      <c r="X30" s="17"/>
      <c r="Y30" s="16">
        <v>170</v>
      </c>
      <c r="Z30" s="17"/>
      <c r="AA30" s="16">
        <v>188</v>
      </c>
      <c r="AB30" s="17"/>
    </row>
    <row r="31" spans="1:28" ht="15" customHeight="1" x14ac:dyDescent="0.2">
      <c r="A31" s="6" t="s">
        <v>1109</v>
      </c>
      <c r="B31" s="6" t="s">
        <v>1199</v>
      </c>
      <c r="C31" s="6"/>
      <c r="D31" s="6" t="s">
        <v>1205</v>
      </c>
      <c r="E31" s="16">
        <v>43</v>
      </c>
      <c r="F31" s="17">
        <v>134</v>
      </c>
      <c r="G31" s="16">
        <v>53</v>
      </c>
      <c r="H31" s="17">
        <v>87</v>
      </c>
      <c r="I31" s="16">
        <v>36</v>
      </c>
      <c r="J31" s="17">
        <v>65</v>
      </c>
      <c r="K31" s="16">
        <v>31</v>
      </c>
      <c r="L31" s="17">
        <v>32</v>
      </c>
      <c r="M31" s="16">
        <v>7</v>
      </c>
      <c r="N31" s="17">
        <v>3</v>
      </c>
      <c r="O31" s="16">
        <v>0</v>
      </c>
      <c r="P31" s="17">
        <v>0</v>
      </c>
      <c r="Q31" s="16">
        <v>0</v>
      </c>
      <c r="R31" s="17">
        <v>0</v>
      </c>
      <c r="S31" s="16">
        <v>0</v>
      </c>
      <c r="T31" s="17">
        <v>0</v>
      </c>
      <c r="U31" s="16">
        <v>0</v>
      </c>
      <c r="V31" s="17">
        <v>10</v>
      </c>
      <c r="W31" s="16">
        <v>6</v>
      </c>
      <c r="X31" s="17"/>
      <c r="Y31" s="16">
        <v>70</v>
      </c>
      <c r="Z31" s="17"/>
      <c r="AA31" s="16">
        <v>63</v>
      </c>
      <c r="AB31" s="17"/>
    </row>
    <row r="32" spans="1:28" ht="15" customHeight="1" x14ac:dyDescent="0.2">
      <c r="A32" s="6" t="s">
        <v>1206</v>
      </c>
      <c r="B32" s="6" t="s">
        <v>1199</v>
      </c>
      <c r="C32" s="6"/>
      <c r="D32" s="6" t="s">
        <v>1205</v>
      </c>
      <c r="E32" s="16"/>
      <c r="F32" s="17">
        <v>160</v>
      </c>
      <c r="G32" s="16"/>
      <c r="H32" s="17">
        <v>96</v>
      </c>
      <c r="I32" s="16"/>
      <c r="J32" s="17">
        <v>90</v>
      </c>
      <c r="K32" s="16"/>
      <c r="L32" s="17">
        <v>42</v>
      </c>
      <c r="M32" s="16"/>
      <c r="N32" s="17">
        <v>0</v>
      </c>
      <c r="O32" s="16"/>
      <c r="P32" s="17">
        <v>0</v>
      </c>
      <c r="Q32" s="16"/>
      <c r="R32" s="17">
        <v>0</v>
      </c>
      <c r="S32" s="16"/>
      <c r="T32" s="17">
        <v>0</v>
      </c>
      <c r="U32" s="16"/>
      <c r="V32" s="17">
        <v>20</v>
      </c>
      <c r="W32" s="16"/>
      <c r="X32" s="17"/>
      <c r="Y32" s="16"/>
      <c r="Z32" s="17"/>
      <c r="AA32" s="16"/>
      <c r="AB32" s="17"/>
    </row>
    <row r="33" spans="1:28" ht="15" customHeight="1" x14ac:dyDescent="0.2">
      <c r="A33" s="6" t="s">
        <v>1487</v>
      </c>
      <c r="B33" s="6" t="s">
        <v>1198</v>
      </c>
      <c r="C33" s="6"/>
      <c r="D33" s="6" t="s">
        <v>1205</v>
      </c>
      <c r="E33" s="16">
        <v>93</v>
      </c>
      <c r="F33" s="17">
        <v>117</v>
      </c>
      <c r="G33" s="16">
        <v>92</v>
      </c>
      <c r="H33" s="17">
        <v>74</v>
      </c>
      <c r="I33" s="16">
        <v>66</v>
      </c>
      <c r="J33" s="17">
        <v>71</v>
      </c>
      <c r="K33" s="16">
        <v>66</v>
      </c>
      <c r="L33" s="17">
        <v>38</v>
      </c>
      <c r="M33" s="16">
        <v>7</v>
      </c>
      <c r="N33" s="17">
        <v>1</v>
      </c>
      <c r="O33" s="16">
        <v>0</v>
      </c>
      <c r="P33" s="17">
        <v>0</v>
      </c>
      <c r="Q33" s="16">
        <v>0</v>
      </c>
      <c r="R33" s="17">
        <v>0</v>
      </c>
      <c r="S33" s="16">
        <v>0</v>
      </c>
      <c r="T33" s="17">
        <v>0</v>
      </c>
      <c r="U33" s="16">
        <v>0</v>
      </c>
      <c r="V33" s="17">
        <v>16</v>
      </c>
      <c r="W33" s="16">
        <v>23</v>
      </c>
      <c r="X33" s="17"/>
      <c r="Y33" s="16">
        <v>97</v>
      </c>
      <c r="Z33" s="17"/>
      <c r="AA33" s="16">
        <v>101</v>
      </c>
      <c r="AB33" s="17"/>
    </row>
    <row r="34" spans="1:28" ht="15" customHeight="1" x14ac:dyDescent="0.2">
      <c r="A34" s="6" t="s">
        <v>1076</v>
      </c>
      <c r="B34" s="6" t="s">
        <v>1198</v>
      </c>
      <c r="C34" s="6"/>
      <c r="D34" s="6" t="s">
        <v>1205</v>
      </c>
      <c r="E34" s="16">
        <v>17</v>
      </c>
      <c r="F34" s="17">
        <v>26</v>
      </c>
      <c r="G34" s="16">
        <v>19</v>
      </c>
      <c r="H34" s="17">
        <v>17</v>
      </c>
      <c r="I34" s="16">
        <v>13</v>
      </c>
      <c r="J34" s="17">
        <v>12</v>
      </c>
      <c r="K34" s="16">
        <v>12</v>
      </c>
      <c r="L34" s="17">
        <v>6</v>
      </c>
      <c r="M34" s="16">
        <v>3</v>
      </c>
      <c r="N34" s="17">
        <v>0</v>
      </c>
      <c r="O34" s="16">
        <v>0</v>
      </c>
      <c r="P34" s="17">
        <v>0</v>
      </c>
      <c r="Q34" s="16">
        <v>0</v>
      </c>
      <c r="R34" s="17">
        <v>0</v>
      </c>
      <c r="S34" s="16">
        <v>0</v>
      </c>
      <c r="T34" s="17">
        <v>0</v>
      </c>
      <c r="U34" s="16">
        <v>0</v>
      </c>
      <c r="V34" s="17">
        <v>0</v>
      </c>
      <c r="W34" s="16">
        <v>11</v>
      </c>
      <c r="X34" s="17"/>
      <c r="Y34" s="16">
        <v>17</v>
      </c>
      <c r="Z34" s="17"/>
      <c r="AA34" s="16">
        <v>20</v>
      </c>
      <c r="AB34" s="17"/>
    </row>
    <row r="35" spans="1:28" ht="15" customHeight="1" x14ac:dyDescent="0.2">
      <c r="A35" s="6" t="s">
        <v>1077</v>
      </c>
      <c r="B35" s="6" t="s">
        <v>1198</v>
      </c>
      <c r="C35" s="6"/>
      <c r="D35" s="6" t="s">
        <v>1205</v>
      </c>
      <c r="E35" s="16">
        <v>0</v>
      </c>
      <c r="F35" s="17">
        <v>31</v>
      </c>
      <c r="G35" s="16">
        <v>0</v>
      </c>
      <c r="H35" s="17">
        <v>18</v>
      </c>
      <c r="I35" s="16">
        <v>0</v>
      </c>
      <c r="J35" s="17">
        <v>12</v>
      </c>
      <c r="K35" s="16">
        <v>0</v>
      </c>
      <c r="L35" s="17">
        <v>5</v>
      </c>
      <c r="M35" s="16">
        <v>0</v>
      </c>
      <c r="N35" s="17">
        <v>0</v>
      </c>
      <c r="O35" s="16">
        <v>0</v>
      </c>
      <c r="P35" s="17">
        <v>0</v>
      </c>
      <c r="Q35" s="16">
        <v>0</v>
      </c>
      <c r="R35" s="17">
        <v>0</v>
      </c>
      <c r="S35" s="16">
        <v>0</v>
      </c>
      <c r="T35" s="17">
        <v>0</v>
      </c>
      <c r="U35" s="16">
        <v>0</v>
      </c>
      <c r="V35" s="17">
        <v>2</v>
      </c>
      <c r="W35" s="16">
        <v>0</v>
      </c>
      <c r="X35" s="17"/>
      <c r="Y35" s="16">
        <v>0</v>
      </c>
      <c r="Z35" s="17"/>
      <c r="AA35" s="16">
        <v>32</v>
      </c>
      <c r="AB35" s="17"/>
    </row>
    <row r="36" spans="1:28" ht="15" customHeight="1" x14ac:dyDescent="0.2">
      <c r="A36" s="6" t="s">
        <v>1085</v>
      </c>
      <c r="B36" s="6" t="s">
        <v>1198</v>
      </c>
      <c r="C36" s="6"/>
      <c r="D36" s="6" t="s">
        <v>1204</v>
      </c>
      <c r="E36" s="16">
        <v>49</v>
      </c>
      <c r="F36" s="17">
        <v>68</v>
      </c>
      <c r="G36" s="16">
        <v>49</v>
      </c>
      <c r="H36" s="17">
        <v>37</v>
      </c>
      <c r="I36" s="16">
        <v>29</v>
      </c>
      <c r="J36" s="17">
        <v>32</v>
      </c>
      <c r="K36" s="16">
        <v>25</v>
      </c>
      <c r="L36" s="17">
        <v>15</v>
      </c>
      <c r="M36" s="16">
        <v>0</v>
      </c>
      <c r="N36" s="17">
        <v>0</v>
      </c>
      <c r="O36" s="16">
        <v>0</v>
      </c>
      <c r="P36" s="17">
        <v>0</v>
      </c>
      <c r="Q36" s="16">
        <v>0</v>
      </c>
      <c r="R36" s="17">
        <v>0</v>
      </c>
      <c r="S36" s="16">
        <v>0</v>
      </c>
      <c r="T36" s="17">
        <v>0</v>
      </c>
      <c r="U36" s="16">
        <v>0</v>
      </c>
      <c r="V36" s="17">
        <v>4</v>
      </c>
      <c r="W36" s="16">
        <v>15</v>
      </c>
      <c r="X36" s="17"/>
      <c r="Y36" s="16">
        <v>52</v>
      </c>
      <c r="Z36" s="17"/>
      <c r="AA36" s="16">
        <v>55</v>
      </c>
      <c r="AB36" s="17"/>
    </row>
    <row r="37" spans="1:28" ht="15" customHeight="1" x14ac:dyDescent="0.2">
      <c r="A37" s="6" t="s">
        <v>1079</v>
      </c>
      <c r="B37" s="6" t="s">
        <v>1198</v>
      </c>
      <c r="C37" s="6"/>
      <c r="D37" s="6" t="s">
        <v>1204</v>
      </c>
      <c r="E37" s="16">
        <v>32.148148148148145</v>
      </c>
      <c r="F37" s="17">
        <v>35</v>
      </c>
      <c r="G37" s="16">
        <v>32.463768115942031</v>
      </c>
      <c r="H37" s="17">
        <v>22</v>
      </c>
      <c r="I37" s="16">
        <v>21.111111111111111</v>
      </c>
      <c r="J37" s="17">
        <v>18</v>
      </c>
      <c r="K37" s="16">
        <v>20.659340659340661</v>
      </c>
      <c r="L37" s="17">
        <v>8</v>
      </c>
      <c r="M37" s="16">
        <v>1.1428571428571428</v>
      </c>
      <c r="N37" s="17">
        <v>0</v>
      </c>
      <c r="O37" s="16">
        <v>0</v>
      </c>
      <c r="P37" s="17">
        <v>0</v>
      </c>
      <c r="Q37" s="16">
        <v>0</v>
      </c>
      <c r="R37" s="17">
        <v>0</v>
      </c>
      <c r="S37" s="16">
        <v>0</v>
      </c>
      <c r="T37" s="17">
        <v>0</v>
      </c>
      <c r="U37" s="16">
        <v>0</v>
      </c>
      <c r="V37" s="17">
        <v>4</v>
      </c>
      <c r="W37" s="16">
        <v>5.3703703703703711</v>
      </c>
      <c r="X37" s="17"/>
      <c r="Y37" s="16">
        <v>28.903225806451612</v>
      </c>
      <c r="Z37" s="17"/>
      <c r="AA37" s="16">
        <v>33.151079136690647</v>
      </c>
      <c r="AB37" s="17"/>
    </row>
    <row r="38" spans="1:28" ht="15" customHeight="1" x14ac:dyDescent="0.2">
      <c r="A38" s="6" t="s">
        <v>1080</v>
      </c>
      <c r="B38" s="6" t="s">
        <v>1198</v>
      </c>
      <c r="C38" s="6"/>
      <c r="D38" s="6" t="s">
        <v>1204</v>
      </c>
      <c r="E38" s="16">
        <v>28</v>
      </c>
      <c r="F38" s="17">
        <v>32</v>
      </c>
      <c r="G38" s="16">
        <v>28.405797101449277</v>
      </c>
      <c r="H38" s="17">
        <v>19</v>
      </c>
      <c r="I38" s="16">
        <v>20.055555555555557</v>
      </c>
      <c r="J38" s="17">
        <v>19</v>
      </c>
      <c r="K38" s="16">
        <v>19.626373626373628</v>
      </c>
      <c r="L38" s="17">
        <v>9</v>
      </c>
      <c r="M38" s="16">
        <v>1.1428571428571428</v>
      </c>
      <c r="N38" s="17">
        <v>0</v>
      </c>
      <c r="O38" s="16">
        <v>0</v>
      </c>
      <c r="P38" s="17">
        <v>0</v>
      </c>
      <c r="Q38" s="16">
        <v>0</v>
      </c>
      <c r="R38" s="17">
        <v>0</v>
      </c>
      <c r="S38" s="16">
        <v>0</v>
      </c>
      <c r="T38" s="17">
        <v>0</v>
      </c>
      <c r="U38" s="16">
        <v>0</v>
      </c>
      <c r="V38" s="17">
        <v>5</v>
      </c>
      <c r="W38" s="16">
        <v>6.4444444444444446</v>
      </c>
      <c r="X38" s="17"/>
      <c r="Y38" s="16">
        <v>25.806451612903224</v>
      </c>
      <c r="Z38" s="17"/>
      <c r="AA38" s="16">
        <v>29.007194244604317</v>
      </c>
      <c r="AB38" s="17"/>
    </row>
    <row r="39" spans="1:28" ht="15" customHeight="1" x14ac:dyDescent="0.2">
      <c r="A39" s="6" t="s">
        <v>1081</v>
      </c>
      <c r="B39" s="6" t="s">
        <v>1198</v>
      </c>
      <c r="C39" s="6"/>
      <c r="D39" s="6" t="s">
        <v>1204</v>
      </c>
      <c r="E39" s="16">
        <v>35.25925925925926</v>
      </c>
      <c r="F39" s="17">
        <v>36</v>
      </c>
      <c r="G39" s="16">
        <v>33.478260869565219</v>
      </c>
      <c r="H39" s="17">
        <v>21</v>
      </c>
      <c r="I39" s="16">
        <v>22.166666666666668</v>
      </c>
      <c r="J39" s="17">
        <v>19</v>
      </c>
      <c r="K39" s="16">
        <v>22.725274725274726</v>
      </c>
      <c r="L39" s="17">
        <v>9</v>
      </c>
      <c r="M39" s="16">
        <v>2.2857142857142856</v>
      </c>
      <c r="N39" s="17">
        <v>0</v>
      </c>
      <c r="O39" s="16">
        <v>0</v>
      </c>
      <c r="P39" s="17">
        <v>0</v>
      </c>
      <c r="Q39" s="16">
        <v>0</v>
      </c>
      <c r="R39" s="17">
        <v>0</v>
      </c>
      <c r="S39" s="16">
        <v>0</v>
      </c>
      <c r="T39" s="17">
        <v>0</v>
      </c>
      <c r="U39" s="16">
        <v>0</v>
      </c>
      <c r="V39" s="17">
        <v>4</v>
      </c>
      <c r="W39" s="16">
        <v>6.4444444444444446</v>
      </c>
      <c r="X39" s="17"/>
      <c r="Y39" s="16">
        <v>29.93548387096774</v>
      </c>
      <c r="Z39" s="17"/>
      <c r="AA39" s="16">
        <v>35.223021582733814</v>
      </c>
      <c r="AB39" s="17"/>
    </row>
    <row r="40" spans="1:28" ht="15" customHeight="1" x14ac:dyDescent="0.2">
      <c r="A40" s="6" t="s">
        <v>1082</v>
      </c>
      <c r="B40" s="6" t="s">
        <v>1198</v>
      </c>
      <c r="C40" s="6"/>
      <c r="D40" s="6" t="s">
        <v>1204</v>
      </c>
      <c r="E40" s="16">
        <v>24.888888888888886</v>
      </c>
      <c r="F40" s="17">
        <v>27</v>
      </c>
      <c r="G40" s="16">
        <v>25.362318840579711</v>
      </c>
      <c r="H40" s="17">
        <v>13</v>
      </c>
      <c r="I40" s="16">
        <v>15.833333333333334</v>
      </c>
      <c r="J40" s="17">
        <v>13</v>
      </c>
      <c r="K40" s="16">
        <v>15.494505494505496</v>
      </c>
      <c r="L40" s="17">
        <v>7</v>
      </c>
      <c r="M40" s="16">
        <v>1.1428571428571428</v>
      </c>
      <c r="N40" s="17">
        <v>0</v>
      </c>
      <c r="O40" s="16">
        <v>0</v>
      </c>
      <c r="P40" s="17">
        <v>0</v>
      </c>
      <c r="Q40" s="16">
        <v>0</v>
      </c>
      <c r="R40" s="17">
        <v>0</v>
      </c>
      <c r="S40" s="16">
        <v>0</v>
      </c>
      <c r="T40" s="17">
        <v>0</v>
      </c>
      <c r="U40" s="16">
        <v>0</v>
      </c>
      <c r="V40" s="17">
        <v>3</v>
      </c>
      <c r="W40" s="16">
        <v>5.3703703703703711</v>
      </c>
      <c r="X40" s="17"/>
      <c r="Y40" s="16">
        <v>21.677419354838708</v>
      </c>
      <c r="Z40" s="17"/>
      <c r="AA40" s="16">
        <v>22.791366906474821</v>
      </c>
      <c r="AB40" s="17"/>
    </row>
    <row r="41" spans="1:28" ht="15" customHeight="1" x14ac:dyDescent="0.2">
      <c r="A41" s="6" t="s">
        <v>1083</v>
      </c>
      <c r="B41" s="6" t="s">
        <v>1198</v>
      </c>
      <c r="C41" s="6"/>
      <c r="D41" s="6" t="s">
        <v>1204</v>
      </c>
      <c r="E41" s="16">
        <v>19.703703703703702</v>
      </c>
      <c r="F41" s="17">
        <v>26</v>
      </c>
      <c r="G41" s="16">
        <v>20.289855072463769</v>
      </c>
      <c r="H41" s="17">
        <v>16</v>
      </c>
      <c r="I41" s="16">
        <v>15.833333333333334</v>
      </c>
      <c r="J41" s="17">
        <v>16</v>
      </c>
      <c r="K41" s="16">
        <v>15.494505494505496</v>
      </c>
      <c r="L41" s="17">
        <v>2</v>
      </c>
      <c r="M41" s="16">
        <v>2.2857142857142856</v>
      </c>
      <c r="N41" s="17">
        <v>0</v>
      </c>
      <c r="O41" s="16">
        <v>0</v>
      </c>
      <c r="P41" s="17">
        <v>0</v>
      </c>
      <c r="Q41" s="16">
        <v>0</v>
      </c>
      <c r="R41" s="17">
        <v>0</v>
      </c>
      <c r="S41" s="16">
        <v>0</v>
      </c>
      <c r="T41" s="17">
        <v>0</v>
      </c>
      <c r="U41" s="16">
        <v>0</v>
      </c>
      <c r="V41" s="17">
        <v>1</v>
      </c>
      <c r="W41" s="16">
        <v>5.3703703703703711</v>
      </c>
      <c r="X41" s="17"/>
      <c r="Y41" s="16">
        <v>21.677419354838708</v>
      </c>
      <c r="Z41" s="17"/>
      <c r="AA41" s="16">
        <v>23.827338129496404</v>
      </c>
      <c r="AB41" s="17"/>
    </row>
    <row r="42" spans="1:28" ht="15" customHeight="1" x14ac:dyDescent="0.2">
      <c r="A42" s="6" t="s">
        <v>1084</v>
      </c>
      <c r="B42" s="6" t="s">
        <v>1198</v>
      </c>
      <c r="C42" s="6"/>
      <c r="D42" s="6" t="s">
        <v>1204</v>
      </c>
      <c r="E42" s="16">
        <v>25.453514739229028</v>
      </c>
      <c r="F42" s="17">
        <v>25</v>
      </c>
      <c r="G42" s="16">
        <v>23.262557077625569</v>
      </c>
      <c r="H42" s="17">
        <v>15</v>
      </c>
      <c r="I42" s="16">
        <v>15.181818181818183</v>
      </c>
      <c r="J42" s="17">
        <v>13</v>
      </c>
      <c r="K42" s="16">
        <v>15.181268882175225</v>
      </c>
      <c r="L42" s="17">
        <v>6</v>
      </c>
      <c r="M42" s="16">
        <v>0.89189189189189189</v>
      </c>
      <c r="N42" s="17">
        <v>0</v>
      </c>
      <c r="O42" s="16">
        <v>0</v>
      </c>
      <c r="P42" s="17">
        <v>0</v>
      </c>
      <c r="Q42" s="16">
        <v>0</v>
      </c>
      <c r="R42" s="17">
        <v>0</v>
      </c>
      <c r="S42" s="16">
        <v>0</v>
      </c>
      <c r="T42" s="17">
        <v>0</v>
      </c>
      <c r="U42" s="16">
        <v>0</v>
      </c>
      <c r="V42" s="17">
        <v>3</v>
      </c>
      <c r="W42" s="16">
        <v>4.204545454545455</v>
      </c>
      <c r="X42" s="17"/>
      <c r="Y42" s="16">
        <v>23.409799554565698</v>
      </c>
      <c r="Z42" s="17"/>
      <c r="AA42" s="16">
        <v>24.505854800936767</v>
      </c>
      <c r="AB42" s="17"/>
    </row>
    <row r="43" spans="1:28" ht="15" customHeight="1" x14ac:dyDescent="0.2">
      <c r="A43" s="6" t="s">
        <v>1488</v>
      </c>
      <c r="B43" s="6" t="s">
        <v>1198</v>
      </c>
      <c r="C43" s="6"/>
      <c r="D43" s="6" t="s">
        <v>1205</v>
      </c>
      <c r="E43" s="16"/>
      <c r="F43" s="17">
        <v>763</v>
      </c>
      <c r="G43" s="16"/>
      <c r="H43" s="17">
        <v>574</v>
      </c>
      <c r="I43" s="16"/>
      <c r="J43" s="17">
        <v>581</v>
      </c>
      <c r="K43" s="16"/>
      <c r="L43" s="17">
        <v>384</v>
      </c>
      <c r="M43" s="16"/>
      <c r="N43" s="17">
        <v>147</v>
      </c>
      <c r="O43" s="16"/>
      <c r="P43" s="17">
        <v>80.2</v>
      </c>
      <c r="Q43" s="16"/>
      <c r="R43" s="17">
        <v>80</v>
      </c>
      <c r="S43" s="16"/>
      <c r="T43" s="17">
        <v>79</v>
      </c>
      <c r="U43" s="16"/>
      <c r="V43" s="17">
        <v>225</v>
      </c>
      <c r="W43" s="16"/>
      <c r="X43" s="17"/>
      <c r="Y43" s="16"/>
      <c r="Z43" s="17"/>
      <c r="AA43" s="16"/>
      <c r="AB43" s="17"/>
    </row>
    <row r="44" spans="1:28" ht="15" customHeight="1" x14ac:dyDescent="0.2">
      <c r="A44" s="6" t="s">
        <v>1489</v>
      </c>
      <c r="B44" s="6" t="s">
        <v>1198</v>
      </c>
      <c r="C44" s="6"/>
      <c r="D44" s="6" t="s">
        <v>1205</v>
      </c>
      <c r="E44" s="16"/>
      <c r="F44" s="17">
        <v>124</v>
      </c>
      <c r="G44" s="16"/>
      <c r="H44" s="17">
        <v>78</v>
      </c>
      <c r="I44" s="16"/>
      <c r="J44" s="17">
        <v>73</v>
      </c>
      <c r="K44" s="16"/>
      <c r="L44" s="17">
        <v>48</v>
      </c>
      <c r="M44" s="16"/>
      <c r="N44" s="17">
        <v>21</v>
      </c>
      <c r="O44" s="16"/>
      <c r="P44" s="17">
        <v>11.4</v>
      </c>
      <c r="Q44" s="16"/>
      <c r="R44" s="17">
        <v>10</v>
      </c>
      <c r="S44" s="16"/>
      <c r="T44" s="17">
        <v>11</v>
      </c>
      <c r="U44" s="16"/>
      <c r="V44" s="17">
        <v>24</v>
      </c>
      <c r="W44" s="16"/>
      <c r="X44" s="17"/>
      <c r="Y44" s="16"/>
      <c r="Z44" s="17"/>
      <c r="AA44" s="16"/>
      <c r="AB44" s="17"/>
    </row>
    <row r="45" spans="1:28" ht="12.75" customHeight="1" x14ac:dyDescent="0.2"/>
    <row r="46" spans="1:28" ht="12.75" customHeight="1" x14ac:dyDescent="0.2"/>
    <row r="47" spans="1:28" ht="12.75" customHeight="1" x14ac:dyDescent="0.2"/>
    <row r="48" spans="1:2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555" spans="2:2" x14ac:dyDescent="0.2">
      <c r="B555" t="s">
        <v>3</v>
      </c>
    </row>
    <row r="556" spans="2:2" x14ac:dyDescent="0.2">
      <c r="B556" t="s">
        <v>3</v>
      </c>
    </row>
    <row r="558" spans="2:2" x14ac:dyDescent="0.2">
      <c r="B558" t="s">
        <v>3</v>
      </c>
    </row>
  </sheetData>
  <phoneticPr fontId="25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6293-AA7E-4A88-B692-D52BAEDF1926}">
  <dimension ref="A1:O40"/>
  <sheetViews>
    <sheetView workbookViewId="0">
      <selection activeCell="AC20" sqref="AC20"/>
    </sheetView>
  </sheetViews>
  <sheetFormatPr defaultRowHeight="12.75" x14ac:dyDescent="0.2"/>
  <cols>
    <col min="1" max="1" width="16.28515625" bestFit="1" customWidth="1"/>
    <col min="2" max="2" width="16.28515625" customWidth="1"/>
    <col min="3" max="3" width="18.140625" customWidth="1"/>
    <col min="4" max="15" width="12.7109375" customWidth="1"/>
  </cols>
  <sheetData>
    <row r="1" spans="1:15" ht="30" x14ac:dyDescent="0.2">
      <c r="A1" t="s">
        <v>1201</v>
      </c>
      <c r="B1" s="12" t="s">
        <v>1075</v>
      </c>
      <c r="C1" s="12" t="s">
        <v>1202</v>
      </c>
      <c r="D1" s="12" t="s">
        <v>1186</v>
      </c>
      <c r="E1" s="12" t="s">
        <v>1187</v>
      </c>
      <c r="F1" s="12" t="s">
        <v>1188</v>
      </c>
      <c r="G1" s="12" t="s">
        <v>1189</v>
      </c>
      <c r="H1" s="12" t="s">
        <v>1190</v>
      </c>
      <c r="I1" s="12" t="s">
        <v>1191</v>
      </c>
      <c r="J1" s="12" t="s">
        <v>1192</v>
      </c>
      <c r="K1" s="12" t="s">
        <v>1193</v>
      </c>
      <c r="L1" s="12" t="s">
        <v>1194</v>
      </c>
      <c r="M1" s="12" t="s">
        <v>1195</v>
      </c>
      <c r="N1" s="12" t="s">
        <v>1196</v>
      </c>
      <c r="O1" s="12" t="s">
        <v>1197</v>
      </c>
    </row>
    <row r="2" spans="1:15" ht="15" x14ac:dyDescent="0.25">
      <c r="A2" s="15" t="s">
        <v>1086</v>
      </c>
      <c r="B2" s="15" t="s">
        <v>1198</v>
      </c>
      <c r="C2" s="6"/>
      <c r="D2" s="6">
        <v>136</v>
      </c>
      <c r="E2" s="6">
        <v>141</v>
      </c>
      <c r="F2" s="6">
        <v>146</v>
      </c>
      <c r="G2" s="6">
        <v>150</v>
      </c>
      <c r="H2" s="6">
        <v>155</v>
      </c>
      <c r="I2" s="6">
        <v>158</v>
      </c>
      <c r="J2" s="6">
        <v>162</v>
      </c>
      <c r="K2" s="6">
        <v>165</v>
      </c>
      <c r="L2" s="6"/>
      <c r="M2" s="6"/>
      <c r="N2" s="6"/>
      <c r="O2" s="6"/>
    </row>
    <row r="3" spans="1:15" ht="15" x14ac:dyDescent="0.25">
      <c r="A3" s="15" t="s">
        <v>1087</v>
      </c>
      <c r="B3" s="15" t="s">
        <v>1198</v>
      </c>
      <c r="C3" s="6"/>
      <c r="D3" s="6">
        <v>124</v>
      </c>
      <c r="E3" s="6">
        <v>141</v>
      </c>
      <c r="F3" s="6">
        <v>158</v>
      </c>
      <c r="G3" s="6">
        <v>167</v>
      </c>
      <c r="H3" s="6">
        <v>174</v>
      </c>
      <c r="I3" s="6">
        <v>179</v>
      </c>
      <c r="J3" s="6">
        <v>184</v>
      </c>
      <c r="K3" s="6">
        <v>189</v>
      </c>
      <c r="L3" s="6"/>
      <c r="M3" s="6"/>
      <c r="N3" s="6"/>
      <c r="O3" s="6"/>
    </row>
    <row r="4" spans="1:15" ht="15" x14ac:dyDescent="0.25">
      <c r="A4" s="15" t="s">
        <v>1111</v>
      </c>
      <c r="B4" s="15" t="s">
        <v>1198</v>
      </c>
      <c r="C4" s="6"/>
      <c r="D4" s="6">
        <v>10290</v>
      </c>
      <c r="E4" s="6">
        <v>10373</v>
      </c>
      <c r="F4" s="6">
        <v>10454</v>
      </c>
      <c r="G4" s="6">
        <v>10501</v>
      </c>
      <c r="H4" s="6">
        <v>10506</v>
      </c>
      <c r="I4" s="6">
        <v>0</v>
      </c>
      <c r="J4" s="6">
        <v>0</v>
      </c>
      <c r="K4" s="6">
        <v>0</v>
      </c>
      <c r="L4" s="6"/>
      <c r="M4" s="6"/>
      <c r="N4" s="6"/>
      <c r="O4" s="6"/>
    </row>
    <row r="5" spans="1:15" ht="15" x14ac:dyDescent="0.25">
      <c r="A5" s="15" t="s">
        <v>1100</v>
      </c>
      <c r="B5" s="15" t="e">
        <v>#N/A</v>
      </c>
      <c r="C5" s="6"/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/>
      <c r="M5" s="6"/>
      <c r="N5" s="6"/>
      <c r="O5" s="6"/>
    </row>
    <row r="6" spans="1:15" ht="15" x14ac:dyDescent="0.25">
      <c r="A6" s="15" t="s">
        <v>1096</v>
      </c>
      <c r="B6" s="15" t="e">
        <v>#N/A</v>
      </c>
      <c r="C6" s="6"/>
      <c r="D6" s="6">
        <v>23391</v>
      </c>
      <c r="E6" s="6">
        <v>23500</v>
      </c>
      <c r="F6" s="6">
        <v>23607</v>
      </c>
      <c r="G6" s="6">
        <v>23617</v>
      </c>
      <c r="H6" s="6">
        <v>0</v>
      </c>
      <c r="I6" s="6">
        <v>0</v>
      </c>
      <c r="J6" s="6">
        <v>0</v>
      </c>
      <c r="K6" s="6">
        <v>0</v>
      </c>
      <c r="L6" s="6"/>
      <c r="M6" s="6"/>
      <c r="N6" s="6"/>
      <c r="O6" s="6"/>
    </row>
    <row r="7" spans="1:15" ht="15" x14ac:dyDescent="0.25">
      <c r="A7" s="15" t="s">
        <v>1097</v>
      </c>
      <c r="B7" s="15" t="e">
        <v>#N/A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/>
      <c r="M7" s="6"/>
      <c r="N7" s="6"/>
      <c r="O7" s="6"/>
    </row>
    <row r="8" spans="1:15" ht="15" x14ac:dyDescent="0.25">
      <c r="A8" s="15" t="s">
        <v>1098</v>
      </c>
      <c r="B8" s="15" t="e">
        <v>#N/A</v>
      </c>
      <c r="C8" s="6"/>
      <c r="D8" s="6">
        <v>3366</v>
      </c>
      <c r="E8" s="6">
        <v>3420</v>
      </c>
      <c r="F8" s="6">
        <v>3473</v>
      </c>
      <c r="G8" s="6">
        <v>3503</v>
      </c>
      <c r="H8" s="6">
        <v>0</v>
      </c>
      <c r="I8" s="6">
        <v>0</v>
      </c>
      <c r="J8" s="6">
        <v>0</v>
      </c>
      <c r="K8" s="6">
        <v>0</v>
      </c>
      <c r="L8" s="6"/>
      <c r="M8" s="6"/>
      <c r="N8" s="6"/>
      <c r="O8" s="6"/>
    </row>
    <row r="9" spans="1:15" ht="15" x14ac:dyDescent="0.25">
      <c r="A9" s="15" t="s">
        <v>1099</v>
      </c>
      <c r="B9" s="15" t="e">
        <v>#N/A</v>
      </c>
      <c r="C9" s="6"/>
      <c r="D9" s="6">
        <v>17953</v>
      </c>
      <c r="E9" s="6">
        <v>18064</v>
      </c>
      <c r="F9" s="6">
        <v>18162</v>
      </c>
      <c r="G9" s="6">
        <v>18204</v>
      </c>
      <c r="H9" s="6">
        <v>18208</v>
      </c>
      <c r="I9" s="6">
        <v>18209</v>
      </c>
      <c r="J9" s="6">
        <v>18212</v>
      </c>
      <c r="K9" s="6">
        <v>18214</v>
      </c>
      <c r="L9" s="6"/>
      <c r="M9" s="6"/>
      <c r="N9" s="6"/>
      <c r="O9" s="6"/>
    </row>
    <row r="10" spans="1:15" ht="15" x14ac:dyDescent="0.25">
      <c r="A10" s="15" t="s">
        <v>1101</v>
      </c>
      <c r="B10" s="15" t="e">
        <v>#N/A</v>
      </c>
      <c r="C10" s="6"/>
      <c r="D10" s="6">
        <v>12776</v>
      </c>
      <c r="E10" s="6">
        <v>12809</v>
      </c>
      <c r="F10" s="6">
        <v>12838</v>
      </c>
      <c r="G10" s="6">
        <v>12852</v>
      </c>
      <c r="H10" s="6">
        <v>0</v>
      </c>
      <c r="I10" s="6">
        <v>0</v>
      </c>
      <c r="J10" s="6">
        <v>0</v>
      </c>
      <c r="K10" s="6">
        <v>0</v>
      </c>
      <c r="L10" s="6"/>
      <c r="M10" s="6"/>
      <c r="N10" s="6"/>
      <c r="O10" s="6"/>
    </row>
    <row r="11" spans="1:15" ht="15" x14ac:dyDescent="0.25">
      <c r="A11" s="15" t="s">
        <v>1103</v>
      </c>
      <c r="B11" s="15" t="e">
        <v>#N/A</v>
      </c>
      <c r="C11" s="6"/>
      <c r="D11" s="6">
        <v>2878</v>
      </c>
      <c r="E11" s="6">
        <v>2913</v>
      </c>
      <c r="F11" s="6">
        <v>2960</v>
      </c>
      <c r="G11" s="6">
        <v>2987</v>
      </c>
      <c r="H11" s="6">
        <v>0</v>
      </c>
      <c r="I11" s="6">
        <v>0</v>
      </c>
      <c r="J11" s="6">
        <v>0</v>
      </c>
      <c r="K11" s="6">
        <v>0</v>
      </c>
      <c r="L11" s="6"/>
      <c r="M11" s="6"/>
      <c r="N11" s="6"/>
      <c r="O11" s="6"/>
    </row>
    <row r="12" spans="1:15" ht="15" x14ac:dyDescent="0.25">
      <c r="A12" s="15" t="s">
        <v>1104</v>
      </c>
      <c r="B12" s="15" t="e">
        <v>#N/A</v>
      </c>
      <c r="C12" s="6"/>
      <c r="D12" s="6">
        <v>128</v>
      </c>
      <c r="E12" s="6">
        <v>175</v>
      </c>
      <c r="F12" s="6">
        <v>214</v>
      </c>
      <c r="G12" s="6">
        <v>233</v>
      </c>
      <c r="H12" s="6">
        <v>241</v>
      </c>
      <c r="I12" s="6">
        <v>245</v>
      </c>
      <c r="J12" s="6">
        <v>246</v>
      </c>
      <c r="K12" s="6">
        <v>0</v>
      </c>
      <c r="L12" s="6"/>
      <c r="M12" s="6"/>
      <c r="N12" s="6"/>
      <c r="O12" s="6"/>
    </row>
    <row r="13" spans="1:15" ht="15" x14ac:dyDescent="0.25">
      <c r="A13" s="15" t="s">
        <v>1105</v>
      </c>
      <c r="B13" s="15" t="e">
        <v>#N/A</v>
      </c>
      <c r="C13" s="6"/>
      <c r="D13" s="6">
        <v>15267</v>
      </c>
      <c r="E13" s="6">
        <v>15386</v>
      </c>
      <c r="F13" s="6">
        <v>15455</v>
      </c>
      <c r="G13" s="6">
        <v>15468</v>
      </c>
      <c r="H13" s="6">
        <v>0</v>
      </c>
      <c r="I13" s="6">
        <v>0</v>
      </c>
      <c r="J13" s="6">
        <v>0</v>
      </c>
      <c r="K13" s="6">
        <v>0</v>
      </c>
      <c r="L13" s="6"/>
      <c r="M13" s="6"/>
      <c r="N13" s="6"/>
      <c r="O13" s="6"/>
    </row>
    <row r="14" spans="1:15" ht="15" x14ac:dyDescent="0.25">
      <c r="A14" s="15" t="s">
        <v>1102</v>
      </c>
      <c r="B14" s="15" t="e">
        <v>#N/A</v>
      </c>
      <c r="C14" s="6"/>
      <c r="D14" s="6">
        <v>1680</v>
      </c>
      <c r="E14" s="6">
        <v>1690</v>
      </c>
      <c r="F14" s="6">
        <v>1701</v>
      </c>
      <c r="G14" s="6">
        <v>1707</v>
      </c>
      <c r="H14" s="6">
        <v>1707</v>
      </c>
      <c r="I14" s="6">
        <v>0</v>
      </c>
      <c r="J14" s="6">
        <v>0</v>
      </c>
      <c r="K14" s="6">
        <v>0</v>
      </c>
      <c r="L14" s="6"/>
      <c r="M14" s="6"/>
      <c r="N14" s="6"/>
      <c r="O14" s="6"/>
    </row>
    <row r="15" spans="1:15" ht="15" x14ac:dyDescent="0.25">
      <c r="A15" s="15" t="s">
        <v>1112</v>
      </c>
      <c r="B15" s="15" t="e">
        <v>#N/A</v>
      </c>
      <c r="C15" s="6"/>
      <c r="D15" s="6">
        <v>39966</v>
      </c>
      <c r="E15" s="6">
        <v>40221</v>
      </c>
      <c r="F15" s="6">
        <v>40470</v>
      </c>
      <c r="G15" s="6">
        <v>40619</v>
      </c>
      <c r="H15" s="6">
        <v>40625</v>
      </c>
      <c r="I15" s="6">
        <v>0</v>
      </c>
      <c r="J15" s="6">
        <v>0</v>
      </c>
      <c r="K15" s="6">
        <v>0</v>
      </c>
      <c r="L15" s="6"/>
      <c r="M15" s="6"/>
      <c r="N15" s="6"/>
      <c r="O15" s="6"/>
    </row>
    <row r="16" spans="1:15" ht="15" x14ac:dyDescent="0.25">
      <c r="A16" s="15" t="s">
        <v>1118</v>
      </c>
      <c r="B16" s="15" t="e">
        <v>#N/A</v>
      </c>
      <c r="C16" s="6"/>
      <c r="D16" s="6">
        <v>2695</v>
      </c>
      <c r="E16" s="6">
        <v>2747</v>
      </c>
      <c r="F16" s="6">
        <v>2800</v>
      </c>
      <c r="G16" s="6">
        <v>2830</v>
      </c>
      <c r="H16" s="6">
        <v>2831</v>
      </c>
      <c r="I16" s="6">
        <v>0</v>
      </c>
      <c r="J16" s="6">
        <v>0</v>
      </c>
      <c r="K16" s="6">
        <v>0</v>
      </c>
      <c r="L16" s="6"/>
      <c r="M16" s="6"/>
      <c r="N16" s="6"/>
      <c r="O16" s="6"/>
    </row>
    <row r="17" spans="1:15" ht="15" x14ac:dyDescent="0.25">
      <c r="A17" s="15" t="s">
        <v>1119</v>
      </c>
      <c r="B17" s="15" t="s">
        <v>1198</v>
      </c>
      <c r="C17" s="6"/>
      <c r="D17" s="6">
        <v>20334</v>
      </c>
      <c r="E17" s="6">
        <v>20471</v>
      </c>
      <c r="F17" s="6">
        <v>20593</v>
      </c>
      <c r="G17" s="6">
        <v>20645</v>
      </c>
      <c r="H17" s="6">
        <v>20651</v>
      </c>
      <c r="I17" s="6">
        <v>0</v>
      </c>
      <c r="J17" s="6">
        <v>0</v>
      </c>
      <c r="K17" s="6">
        <v>0</v>
      </c>
      <c r="L17" s="6"/>
      <c r="M17" s="6"/>
      <c r="N17" s="6"/>
      <c r="O17" s="6"/>
    </row>
    <row r="18" spans="1:15" ht="15" x14ac:dyDescent="0.25">
      <c r="A18" s="15" t="s">
        <v>1114</v>
      </c>
      <c r="B18" s="15" t="e">
        <v>#N/A</v>
      </c>
      <c r="C18" s="6"/>
      <c r="D18" s="6">
        <v>60926</v>
      </c>
      <c r="E18" s="6">
        <v>61118</v>
      </c>
      <c r="F18" s="6">
        <v>61457</v>
      </c>
      <c r="G18" s="6">
        <v>61601</v>
      </c>
      <c r="H18" s="6">
        <v>61614</v>
      </c>
      <c r="I18" s="6">
        <v>0</v>
      </c>
      <c r="J18" s="6">
        <v>0</v>
      </c>
      <c r="K18" s="6">
        <v>0</v>
      </c>
      <c r="L18" s="6"/>
      <c r="M18" s="6"/>
      <c r="N18" s="6"/>
      <c r="O18" s="6"/>
    </row>
    <row r="19" spans="1:15" ht="15" x14ac:dyDescent="0.25">
      <c r="A19" s="15" t="s">
        <v>1084</v>
      </c>
      <c r="B19" s="15" t="s">
        <v>1198</v>
      </c>
      <c r="C19" s="6"/>
      <c r="D19" s="6">
        <v>1035</v>
      </c>
      <c r="E19" s="6">
        <v>1050</v>
      </c>
      <c r="F19" s="6">
        <v>1063</v>
      </c>
      <c r="G19" s="6">
        <v>1069</v>
      </c>
      <c r="H19" s="6">
        <v>1069</v>
      </c>
      <c r="I19" s="6">
        <v>0</v>
      </c>
      <c r="J19" s="6">
        <v>0</v>
      </c>
      <c r="K19" s="6">
        <v>0</v>
      </c>
      <c r="L19" s="6"/>
      <c r="M19" s="6"/>
      <c r="N19" s="6"/>
      <c r="O19" s="6"/>
    </row>
    <row r="20" spans="1:15" ht="15" x14ac:dyDescent="0.25">
      <c r="A20" s="15" t="s">
        <v>1115</v>
      </c>
      <c r="B20" s="15" t="e">
        <v>#N/A</v>
      </c>
      <c r="C20" s="6"/>
      <c r="D20" s="6">
        <v>7825</v>
      </c>
      <c r="E20" s="6">
        <v>7902</v>
      </c>
      <c r="F20" s="6">
        <v>7964</v>
      </c>
      <c r="G20" s="6">
        <v>7994</v>
      </c>
      <c r="H20" s="6">
        <v>7995</v>
      </c>
      <c r="I20" s="6">
        <v>0</v>
      </c>
      <c r="J20" s="6">
        <v>0</v>
      </c>
      <c r="K20" s="6">
        <v>0</v>
      </c>
      <c r="L20" s="6"/>
      <c r="M20" s="6"/>
      <c r="N20" s="6"/>
      <c r="O20" s="6"/>
    </row>
    <row r="21" spans="1:15" ht="15" x14ac:dyDescent="0.25">
      <c r="A21" s="15" t="s">
        <v>1116</v>
      </c>
      <c r="B21" s="15" t="e">
        <v>#N/A</v>
      </c>
      <c r="C21" s="6"/>
      <c r="D21" s="6">
        <v>55039</v>
      </c>
      <c r="E21" s="6">
        <v>55296</v>
      </c>
      <c r="F21" s="6">
        <v>55561</v>
      </c>
      <c r="G21" s="6">
        <v>55705</v>
      </c>
      <c r="H21" s="6">
        <v>55711</v>
      </c>
      <c r="I21" s="6">
        <v>0</v>
      </c>
      <c r="J21" s="6">
        <v>0</v>
      </c>
      <c r="K21" s="6">
        <v>0</v>
      </c>
      <c r="L21" s="6"/>
      <c r="M21" s="6"/>
      <c r="N21" s="6"/>
      <c r="O21" s="6"/>
    </row>
    <row r="22" spans="1:15" ht="15" x14ac:dyDescent="0.25">
      <c r="A22" s="15" t="s">
        <v>1117</v>
      </c>
      <c r="B22" s="15" t="s">
        <v>1198</v>
      </c>
      <c r="C22" s="6"/>
      <c r="D22" s="6">
        <v>23374</v>
      </c>
      <c r="E22" s="6">
        <v>23460</v>
      </c>
      <c r="F22" s="6">
        <v>23523</v>
      </c>
      <c r="G22" s="6">
        <v>23557</v>
      </c>
      <c r="H22" s="6">
        <v>23557</v>
      </c>
      <c r="I22" s="6">
        <v>0</v>
      </c>
      <c r="J22" s="6">
        <v>0</v>
      </c>
      <c r="K22" s="6">
        <v>0</v>
      </c>
      <c r="L22" s="6"/>
      <c r="M22" s="6"/>
      <c r="N22" s="6"/>
      <c r="O22" s="6"/>
    </row>
    <row r="23" spans="1:15" ht="15" x14ac:dyDescent="0.25">
      <c r="A23" s="15" t="s">
        <v>1113</v>
      </c>
      <c r="B23" s="15" t="e">
        <v>#N/A</v>
      </c>
      <c r="C23" s="6"/>
      <c r="D23" s="6">
        <v>10972</v>
      </c>
      <c r="E23" s="6">
        <v>11020</v>
      </c>
      <c r="F23" s="6">
        <v>11066</v>
      </c>
      <c r="G23" s="6">
        <v>11089</v>
      </c>
      <c r="H23" s="6">
        <v>11090</v>
      </c>
      <c r="I23" s="6">
        <v>0</v>
      </c>
      <c r="J23" s="6">
        <v>0</v>
      </c>
      <c r="K23" s="6">
        <v>0</v>
      </c>
      <c r="L23" s="6"/>
      <c r="M23" s="6"/>
      <c r="N23" s="6"/>
      <c r="O23" s="6"/>
    </row>
    <row r="24" spans="1:15" ht="15" x14ac:dyDescent="0.25">
      <c r="A24" s="15" t="s">
        <v>1120</v>
      </c>
      <c r="B24" s="15" t="e">
        <v>#N/A</v>
      </c>
      <c r="C24" s="6"/>
      <c r="D24" s="6">
        <v>7072</v>
      </c>
      <c r="E24" s="6">
        <v>7114</v>
      </c>
      <c r="F24" s="6">
        <v>7147</v>
      </c>
      <c r="G24" s="6">
        <v>7161</v>
      </c>
      <c r="H24" s="6">
        <v>7161</v>
      </c>
      <c r="I24" s="6">
        <v>0</v>
      </c>
      <c r="J24" s="6">
        <v>0</v>
      </c>
      <c r="K24" s="6">
        <v>0</v>
      </c>
      <c r="L24" s="6"/>
      <c r="M24" s="6"/>
      <c r="N24" s="6"/>
      <c r="O24" s="6"/>
    </row>
    <row r="25" spans="1:15" ht="15" x14ac:dyDescent="0.25">
      <c r="A25" s="15" t="s">
        <v>1088</v>
      </c>
      <c r="B25" s="15" t="s">
        <v>1198</v>
      </c>
      <c r="C25" s="6"/>
      <c r="D25" s="6">
        <v>1810</v>
      </c>
      <c r="E25" s="6">
        <v>2008</v>
      </c>
      <c r="F25" s="6">
        <v>2206</v>
      </c>
      <c r="G25" s="6">
        <v>2284</v>
      </c>
      <c r="H25" s="6">
        <v>2297</v>
      </c>
      <c r="I25" s="6">
        <v>2299</v>
      </c>
      <c r="J25" s="6">
        <v>2302</v>
      </c>
      <c r="K25" s="6">
        <v>0</v>
      </c>
      <c r="L25" s="6"/>
      <c r="M25" s="6"/>
      <c r="N25" s="6"/>
      <c r="O25" s="6"/>
    </row>
    <row r="26" spans="1:15" ht="15" x14ac:dyDescent="0.25">
      <c r="A26" s="15" t="s">
        <v>1089</v>
      </c>
      <c r="B26" s="15" t="s">
        <v>1198</v>
      </c>
      <c r="C26" s="6"/>
      <c r="D26" s="6">
        <v>7439</v>
      </c>
      <c r="E26" s="6">
        <v>7515</v>
      </c>
      <c r="F26" s="6">
        <v>7577</v>
      </c>
      <c r="G26" s="6">
        <v>7608</v>
      </c>
      <c r="H26" s="6">
        <v>7608</v>
      </c>
      <c r="I26" s="6">
        <v>0</v>
      </c>
      <c r="J26" s="6">
        <v>0</v>
      </c>
      <c r="K26" s="6">
        <v>0</v>
      </c>
      <c r="L26" s="6"/>
      <c r="M26" s="6"/>
      <c r="N26" s="6"/>
      <c r="O26" s="6"/>
    </row>
    <row r="27" spans="1:15" ht="15" x14ac:dyDescent="0.25">
      <c r="A27" s="15" t="s">
        <v>1107</v>
      </c>
      <c r="B27" s="15" t="s">
        <v>1198</v>
      </c>
      <c r="C27" s="6"/>
      <c r="D27" s="6">
        <v>12427</v>
      </c>
      <c r="E27" s="6">
        <v>12509</v>
      </c>
      <c r="F27" s="6">
        <v>12587</v>
      </c>
      <c r="G27" s="6">
        <v>12638</v>
      </c>
      <c r="H27" s="6">
        <v>12668</v>
      </c>
      <c r="I27" s="6">
        <v>12689</v>
      </c>
      <c r="J27" s="6">
        <v>12711</v>
      </c>
      <c r="K27" s="6">
        <v>12730</v>
      </c>
      <c r="L27" s="6"/>
      <c r="M27" s="6"/>
      <c r="N27" s="6"/>
      <c r="O27" s="6"/>
    </row>
    <row r="28" spans="1:15" ht="15" x14ac:dyDescent="0.25">
      <c r="A28" s="15" t="s">
        <v>1108</v>
      </c>
      <c r="B28" s="15" t="e">
        <v>#N/A</v>
      </c>
      <c r="C28" s="6"/>
      <c r="D28" s="6">
        <v>27594</v>
      </c>
      <c r="E28" s="6">
        <v>27721</v>
      </c>
      <c r="F28" s="6">
        <v>27843</v>
      </c>
      <c r="G28" s="6">
        <v>27923</v>
      </c>
      <c r="H28" s="6">
        <v>27940</v>
      </c>
      <c r="I28" s="6">
        <v>27943</v>
      </c>
      <c r="J28" s="6">
        <v>27953</v>
      </c>
      <c r="K28" s="6">
        <v>27963</v>
      </c>
      <c r="L28" s="6"/>
      <c r="M28" s="6"/>
      <c r="N28" s="6"/>
      <c r="O28" s="6"/>
    </row>
    <row r="29" spans="1:15" ht="15" x14ac:dyDescent="0.25">
      <c r="A29" s="15" t="s">
        <v>1109</v>
      </c>
      <c r="B29" s="15" t="e">
        <v>#N/A</v>
      </c>
      <c r="C29" s="6"/>
      <c r="D29" s="6">
        <v>8562</v>
      </c>
      <c r="E29" s="6">
        <v>8649</v>
      </c>
      <c r="F29" s="6">
        <v>8714</v>
      </c>
      <c r="G29" s="6">
        <v>8746</v>
      </c>
      <c r="H29" s="6">
        <v>8749</v>
      </c>
      <c r="I29" s="6">
        <v>0</v>
      </c>
      <c r="J29" s="6">
        <v>0</v>
      </c>
      <c r="K29" s="6">
        <v>0</v>
      </c>
      <c r="L29" s="6"/>
      <c r="M29" s="6"/>
      <c r="N29" s="6"/>
      <c r="O29" s="6"/>
    </row>
    <row r="30" spans="1:15" ht="15" x14ac:dyDescent="0.25">
      <c r="A30" s="15" t="s">
        <v>1076</v>
      </c>
      <c r="B30" s="15" t="s">
        <v>1198</v>
      </c>
      <c r="C30" s="6"/>
      <c r="D30" s="6">
        <v>63</v>
      </c>
      <c r="E30" s="6">
        <v>81</v>
      </c>
      <c r="F30" s="6">
        <v>93</v>
      </c>
      <c r="G30" s="6">
        <v>98</v>
      </c>
      <c r="H30" s="6">
        <v>98</v>
      </c>
      <c r="I30" s="6">
        <v>0</v>
      </c>
      <c r="J30" s="6">
        <v>0</v>
      </c>
      <c r="K30" s="6">
        <v>0</v>
      </c>
      <c r="L30" s="6"/>
      <c r="M30" s="6"/>
      <c r="N30" s="6"/>
      <c r="O30" s="6"/>
    </row>
    <row r="31" spans="1:15" ht="15" x14ac:dyDescent="0.25">
      <c r="A31" s="15" t="s">
        <v>1077</v>
      </c>
      <c r="B31" s="15" t="s">
        <v>1198</v>
      </c>
      <c r="C31" s="6"/>
      <c r="D31" s="6">
        <v>161</v>
      </c>
      <c r="E31" s="6">
        <v>178</v>
      </c>
      <c r="F31" s="6">
        <v>190</v>
      </c>
      <c r="G31" s="6">
        <v>196</v>
      </c>
      <c r="H31" s="6">
        <v>197</v>
      </c>
      <c r="I31" s="6">
        <v>0</v>
      </c>
      <c r="J31" s="6">
        <v>0</v>
      </c>
      <c r="K31" s="6">
        <v>0</v>
      </c>
      <c r="L31" s="6"/>
      <c r="M31" s="6"/>
      <c r="N31" s="6"/>
      <c r="O31" s="6"/>
    </row>
    <row r="32" spans="1:15" ht="15" x14ac:dyDescent="0.25">
      <c r="A32" s="15" t="s">
        <v>1206</v>
      </c>
      <c r="B32" s="15" t="e">
        <v>#N/A</v>
      </c>
      <c r="C32" s="6"/>
      <c r="D32" s="6">
        <v>39816</v>
      </c>
      <c r="E32" s="6">
        <v>39912</v>
      </c>
      <c r="F32" s="6">
        <v>40002</v>
      </c>
      <c r="G32" s="6">
        <v>40044</v>
      </c>
      <c r="H32" s="6">
        <v>40045</v>
      </c>
      <c r="I32" s="6">
        <v>0</v>
      </c>
      <c r="J32" s="6">
        <v>0</v>
      </c>
      <c r="K32" s="6">
        <v>0</v>
      </c>
      <c r="L32" s="6"/>
      <c r="M32" s="6"/>
      <c r="N32" s="6"/>
      <c r="O32" s="6"/>
    </row>
    <row r="33" spans="1:15" ht="15" x14ac:dyDescent="0.25">
      <c r="A33" s="15" t="s">
        <v>1079</v>
      </c>
      <c r="B33" s="15" t="s">
        <v>1198</v>
      </c>
      <c r="C33" s="6"/>
      <c r="D33" s="6">
        <v>7073</v>
      </c>
      <c r="E33" s="6">
        <v>7095</v>
      </c>
      <c r="F33" s="6">
        <v>7113</v>
      </c>
      <c r="G33" s="6">
        <v>7121</v>
      </c>
      <c r="H33" s="6">
        <v>7121</v>
      </c>
      <c r="I33" s="6">
        <v>0</v>
      </c>
      <c r="J33" s="6">
        <v>0</v>
      </c>
      <c r="K33" s="6">
        <v>0</v>
      </c>
      <c r="L33" s="6"/>
      <c r="M33" s="6"/>
      <c r="N33" s="6"/>
      <c r="O33" s="6"/>
    </row>
    <row r="34" spans="1:15" ht="15" x14ac:dyDescent="0.25">
      <c r="A34" s="15" t="s">
        <v>1080</v>
      </c>
      <c r="B34" s="15" t="s">
        <v>1198</v>
      </c>
      <c r="C34" s="6"/>
      <c r="D34" s="6">
        <v>6643</v>
      </c>
      <c r="E34" s="6">
        <v>6662</v>
      </c>
      <c r="F34" s="6">
        <v>6681</v>
      </c>
      <c r="G34" s="6">
        <v>6690</v>
      </c>
      <c r="H34" s="6">
        <v>6690</v>
      </c>
      <c r="I34" s="6">
        <v>0</v>
      </c>
      <c r="J34" s="6">
        <v>0</v>
      </c>
      <c r="K34" s="6">
        <v>0</v>
      </c>
      <c r="L34" s="6"/>
      <c r="M34" s="6"/>
      <c r="N34" s="6"/>
      <c r="O34" s="6"/>
    </row>
    <row r="35" spans="1:15" ht="15" x14ac:dyDescent="0.25">
      <c r="A35" s="15" t="s">
        <v>1081</v>
      </c>
      <c r="B35" s="15" t="s">
        <v>1198</v>
      </c>
      <c r="C35" s="6"/>
      <c r="D35" s="6">
        <v>288</v>
      </c>
      <c r="E35" s="6">
        <v>309</v>
      </c>
      <c r="F35" s="6">
        <v>328</v>
      </c>
      <c r="G35" s="6">
        <v>337</v>
      </c>
      <c r="H35" s="6">
        <v>338</v>
      </c>
      <c r="I35" s="6">
        <v>0</v>
      </c>
      <c r="J35" s="6">
        <v>0</v>
      </c>
      <c r="K35" s="6">
        <v>0</v>
      </c>
      <c r="L35" s="6"/>
      <c r="M35" s="6"/>
      <c r="N35" s="6"/>
      <c r="O35" s="6"/>
    </row>
    <row r="36" spans="1:15" ht="15" x14ac:dyDescent="0.25">
      <c r="A36" s="15" t="s">
        <v>1082</v>
      </c>
      <c r="B36" s="15" t="s">
        <v>1198</v>
      </c>
      <c r="C36" s="6"/>
      <c r="D36" s="6">
        <v>5561</v>
      </c>
      <c r="E36" s="6">
        <v>5574</v>
      </c>
      <c r="F36" s="6">
        <v>5587</v>
      </c>
      <c r="G36" s="6">
        <v>5594</v>
      </c>
      <c r="H36" s="6">
        <v>5594</v>
      </c>
      <c r="I36" s="6">
        <v>0</v>
      </c>
      <c r="J36" s="6">
        <v>0</v>
      </c>
      <c r="K36" s="6">
        <v>0</v>
      </c>
      <c r="L36" s="6"/>
      <c r="M36" s="6"/>
      <c r="N36" s="6"/>
      <c r="O36" s="6"/>
    </row>
    <row r="37" spans="1:15" ht="15" x14ac:dyDescent="0.25">
      <c r="A37" s="15" t="s">
        <v>1083</v>
      </c>
      <c r="B37" s="15" t="s">
        <v>1198</v>
      </c>
      <c r="C37" s="6"/>
      <c r="D37" s="6">
        <v>5945</v>
      </c>
      <c r="E37" s="6">
        <v>5961</v>
      </c>
      <c r="F37" s="6">
        <v>5977</v>
      </c>
      <c r="G37" s="6">
        <v>5979</v>
      </c>
      <c r="H37" s="6">
        <v>0</v>
      </c>
      <c r="I37" s="6">
        <v>0</v>
      </c>
      <c r="J37" s="6">
        <v>0</v>
      </c>
      <c r="K37" s="6">
        <v>0</v>
      </c>
      <c r="L37" s="6"/>
      <c r="M37" s="6"/>
      <c r="N37" s="6"/>
      <c r="O37" s="6"/>
    </row>
    <row r="38" spans="1:15" ht="15" x14ac:dyDescent="0.25">
      <c r="A38" s="15" t="s">
        <v>1078</v>
      </c>
      <c r="B38" s="15" t="s">
        <v>1198</v>
      </c>
      <c r="C38" s="6"/>
      <c r="D38" s="6">
        <v>12133</v>
      </c>
      <c r="E38" s="6">
        <v>12207</v>
      </c>
      <c r="F38" s="6">
        <v>12278</v>
      </c>
      <c r="G38" s="6">
        <v>12316</v>
      </c>
      <c r="H38" s="6">
        <v>12317</v>
      </c>
      <c r="I38" s="6">
        <v>0</v>
      </c>
      <c r="J38" s="6">
        <v>0</v>
      </c>
      <c r="K38" s="6">
        <v>0</v>
      </c>
      <c r="L38" s="6"/>
      <c r="M38" s="6"/>
      <c r="N38" s="6"/>
      <c r="O38" s="6"/>
    </row>
    <row r="39" spans="1:15" ht="15" x14ac:dyDescent="0.25">
      <c r="A39" s="18" t="s">
        <v>1110</v>
      </c>
      <c r="B39" s="15" t="e">
        <v>#N/A</v>
      </c>
      <c r="C39" s="6"/>
      <c r="D39" s="6">
        <v>18370</v>
      </c>
      <c r="E39" s="6">
        <v>18502</v>
      </c>
      <c r="F39" s="6">
        <v>18629</v>
      </c>
      <c r="G39" s="6">
        <v>18692</v>
      </c>
      <c r="H39" s="6">
        <v>18695</v>
      </c>
      <c r="I39" s="6">
        <v>0</v>
      </c>
      <c r="J39" s="6">
        <v>0</v>
      </c>
      <c r="K39" s="6">
        <v>0</v>
      </c>
      <c r="L39" s="6"/>
      <c r="M39" s="6"/>
      <c r="N39" s="6"/>
      <c r="O39" s="6"/>
    </row>
    <row r="40" spans="1:15" ht="15" x14ac:dyDescent="0.25">
      <c r="A40" s="15" t="s">
        <v>1085</v>
      </c>
      <c r="B40" s="15" t="s">
        <v>1198</v>
      </c>
      <c r="C40" s="6"/>
      <c r="D40" s="6">
        <v>2516</v>
      </c>
      <c r="E40" s="6">
        <v>2553</v>
      </c>
      <c r="F40" s="6">
        <v>2585</v>
      </c>
      <c r="G40" s="6">
        <v>2600</v>
      </c>
      <c r="H40" s="6">
        <v>0</v>
      </c>
      <c r="I40" s="6">
        <v>0</v>
      </c>
      <c r="J40" s="6">
        <v>0</v>
      </c>
      <c r="K40" s="6">
        <v>0</v>
      </c>
      <c r="L40" s="6"/>
      <c r="M40" s="6"/>
      <c r="N40" s="6"/>
      <c r="O40" s="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056E-EC2F-4F2E-95DF-B78C5CD9C986}">
  <dimension ref="A3:D16"/>
  <sheetViews>
    <sheetView workbookViewId="0">
      <selection activeCell="AC20" sqref="AC20"/>
    </sheetView>
  </sheetViews>
  <sheetFormatPr defaultRowHeight="12.75" x14ac:dyDescent="0.2"/>
  <cols>
    <col min="1" max="1" width="11.5703125" bestFit="1" customWidth="1"/>
  </cols>
  <sheetData>
    <row r="3" spans="1:4" x14ac:dyDescent="0.2">
      <c r="A3" s="38" t="s">
        <v>1244</v>
      </c>
    </row>
    <row r="4" spans="1:4" x14ac:dyDescent="0.2">
      <c r="A4" s="38" t="s">
        <v>1245</v>
      </c>
      <c r="B4" s="38">
        <v>2023</v>
      </c>
      <c r="C4" s="38">
        <v>2024</v>
      </c>
      <c r="D4" s="38" t="s">
        <v>1246</v>
      </c>
    </row>
    <row r="5" spans="1:4" x14ac:dyDescent="0.2">
      <c r="A5" s="39" t="s">
        <v>1223</v>
      </c>
      <c r="B5">
        <v>3.1435483870967746</v>
      </c>
      <c r="C5">
        <v>1.3491935483870972</v>
      </c>
      <c r="D5">
        <v>1.3769354838709678</v>
      </c>
    </row>
    <row r="6" spans="1:4" x14ac:dyDescent="0.2">
      <c r="A6" s="39" t="s">
        <v>1214</v>
      </c>
      <c r="B6">
        <v>3.6053571428571431</v>
      </c>
      <c r="C6">
        <v>8.4098214285714263</v>
      </c>
      <c r="D6">
        <v>4.223928571428571</v>
      </c>
    </row>
    <row r="7" spans="1:4" x14ac:dyDescent="0.2">
      <c r="A7" s="39" t="s">
        <v>1215</v>
      </c>
      <c r="B7">
        <v>7.8072580645161302</v>
      </c>
      <c r="C7">
        <v>8.3693548387096754</v>
      </c>
      <c r="D7">
        <v>6.5735483870967757</v>
      </c>
    </row>
    <row r="8" spans="1:4" x14ac:dyDescent="0.2">
      <c r="A8" s="39" t="s">
        <v>1212</v>
      </c>
      <c r="B8">
        <v>8.7716666666666683</v>
      </c>
      <c r="C8">
        <v>12.659999999999998</v>
      </c>
      <c r="D8">
        <v>9.9536666666666669</v>
      </c>
    </row>
    <row r="9" spans="1:4" x14ac:dyDescent="0.2">
      <c r="A9" s="40" t="s">
        <v>1216</v>
      </c>
      <c r="B9">
        <v>13.428333333333335</v>
      </c>
      <c r="C9">
        <v>16.183333333333334</v>
      </c>
      <c r="D9">
        <v>13.707666666666665</v>
      </c>
    </row>
    <row r="10" spans="1:4" x14ac:dyDescent="0.2">
      <c r="A10" s="39" t="s">
        <v>1217</v>
      </c>
    </row>
    <row r="11" spans="1:4" x14ac:dyDescent="0.2">
      <c r="A11" s="39" t="s">
        <v>1218</v>
      </c>
    </row>
    <row r="12" spans="1:4" x14ac:dyDescent="0.2">
      <c r="A12" s="39" t="s">
        <v>1219</v>
      </c>
    </row>
    <row r="13" spans="1:4" x14ac:dyDescent="0.2">
      <c r="A13" s="39" t="s">
        <v>1222</v>
      </c>
      <c r="B13">
        <v>17.213020833333335</v>
      </c>
      <c r="D13">
        <v>15.320416666666668</v>
      </c>
    </row>
    <row r="14" spans="1:4" x14ac:dyDescent="0.2">
      <c r="A14" s="39" t="s">
        <v>1247</v>
      </c>
      <c r="B14">
        <v>14.394354838709678</v>
      </c>
      <c r="D14">
        <v>11.990645161290322</v>
      </c>
    </row>
    <row r="15" spans="1:4" x14ac:dyDescent="0.2">
      <c r="A15" s="39" t="s">
        <v>1220</v>
      </c>
      <c r="B15">
        <v>6.3483333333333336</v>
      </c>
      <c r="D15">
        <v>6.2155000000000005</v>
      </c>
    </row>
    <row r="16" spans="1:4" x14ac:dyDescent="0.2">
      <c r="A16" s="39" t="s">
        <v>1221</v>
      </c>
      <c r="B16">
        <v>2.3508064516129026</v>
      </c>
      <c r="D16">
        <v>2.7480645161290318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9FAF-E640-41CC-AD89-539BCA21CDE9}">
  <dimension ref="A1:Y40"/>
  <sheetViews>
    <sheetView workbookViewId="0">
      <selection activeCell="AC20" sqref="AC20"/>
    </sheetView>
  </sheetViews>
  <sheetFormatPr defaultRowHeight="12.75" x14ac:dyDescent="0.2"/>
  <cols>
    <col min="2" max="25" width="7.5703125" customWidth="1"/>
  </cols>
  <sheetData>
    <row r="1" spans="1:25" ht="15" customHeight="1" x14ac:dyDescent="0.2"/>
    <row r="2" spans="1:25" ht="38.25" x14ac:dyDescent="0.2">
      <c r="A2" t="s">
        <v>1201</v>
      </c>
      <c r="B2" s="43" t="s">
        <v>1133</v>
      </c>
      <c r="C2" s="43" t="s">
        <v>1135</v>
      </c>
      <c r="D2" s="43" t="s">
        <v>1136</v>
      </c>
      <c r="E2" s="43" t="s">
        <v>1137</v>
      </c>
      <c r="F2" s="43" t="s">
        <v>1138</v>
      </c>
      <c r="G2" s="43" t="s">
        <v>1139</v>
      </c>
      <c r="H2" s="43" t="s">
        <v>1140</v>
      </c>
      <c r="I2" s="43" t="s">
        <v>1141</v>
      </c>
      <c r="J2" s="43" t="s">
        <v>1142</v>
      </c>
      <c r="K2" s="43" t="s">
        <v>1143</v>
      </c>
      <c r="L2" s="43" t="s">
        <v>1144</v>
      </c>
      <c r="M2" s="43" t="s">
        <v>1145</v>
      </c>
      <c r="N2" s="43" t="s">
        <v>1146</v>
      </c>
      <c r="O2" s="43" t="s">
        <v>1147</v>
      </c>
      <c r="P2" s="43" t="s">
        <v>1148</v>
      </c>
      <c r="Q2" s="43" t="s">
        <v>1149</v>
      </c>
      <c r="R2" s="43" t="s">
        <v>1150</v>
      </c>
      <c r="S2" s="43" t="s">
        <v>1151</v>
      </c>
      <c r="T2" s="43" t="s">
        <v>1152</v>
      </c>
      <c r="U2" s="43" t="s">
        <v>1153</v>
      </c>
      <c r="V2" s="43" t="s">
        <v>1154</v>
      </c>
      <c r="W2" s="43" t="s">
        <v>1155</v>
      </c>
      <c r="X2" s="43" t="s">
        <v>1156</v>
      </c>
      <c r="Y2" s="43" t="s">
        <v>1157</v>
      </c>
    </row>
    <row r="3" spans="1:25" ht="15" customHeight="1" x14ac:dyDescent="0.25">
      <c r="A3" s="41" t="s">
        <v>1086</v>
      </c>
      <c r="B3" s="6">
        <v>31</v>
      </c>
      <c r="C3" s="6">
        <v>31</v>
      </c>
      <c r="D3" s="6">
        <v>28</v>
      </c>
      <c r="E3" s="6">
        <v>29</v>
      </c>
      <c r="F3" s="6">
        <v>31</v>
      </c>
      <c r="G3" s="6">
        <v>31</v>
      </c>
      <c r="H3" s="6">
        <v>30</v>
      </c>
      <c r="I3" s="6">
        <v>30</v>
      </c>
      <c r="J3" s="6">
        <v>15</v>
      </c>
      <c r="K3" s="6">
        <v>15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15</v>
      </c>
      <c r="S3" s="6">
        <v>15</v>
      </c>
      <c r="T3" s="6">
        <v>31</v>
      </c>
      <c r="U3" s="6">
        <v>31</v>
      </c>
      <c r="V3" s="6">
        <v>30</v>
      </c>
      <c r="W3" s="6">
        <v>30</v>
      </c>
      <c r="X3" s="6">
        <v>31</v>
      </c>
      <c r="Y3" s="6">
        <v>31</v>
      </c>
    </row>
    <row r="4" spans="1:25" ht="15" customHeight="1" x14ac:dyDescent="0.25">
      <c r="A4" s="41" t="s">
        <v>1087</v>
      </c>
      <c r="B4" s="6">
        <v>31</v>
      </c>
      <c r="C4" s="6">
        <v>31</v>
      </c>
      <c r="D4" s="6">
        <v>28</v>
      </c>
      <c r="E4" s="6">
        <v>29</v>
      </c>
      <c r="F4" s="6">
        <v>31</v>
      </c>
      <c r="G4" s="6">
        <v>31</v>
      </c>
      <c r="H4" s="6">
        <v>30</v>
      </c>
      <c r="I4" s="6">
        <v>30</v>
      </c>
      <c r="J4" s="6">
        <v>15</v>
      </c>
      <c r="K4" s="6">
        <v>15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15</v>
      </c>
      <c r="S4" s="6">
        <v>15</v>
      </c>
      <c r="T4" s="6">
        <v>31</v>
      </c>
      <c r="U4" s="6">
        <v>31</v>
      </c>
      <c r="V4" s="6">
        <v>30</v>
      </c>
      <c r="W4" s="6">
        <v>30</v>
      </c>
      <c r="X4" s="6">
        <v>31</v>
      </c>
      <c r="Y4" s="6">
        <v>31</v>
      </c>
    </row>
    <row r="5" spans="1:25" ht="15" customHeight="1" x14ac:dyDescent="0.25">
      <c r="A5" s="41" t="s">
        <v>1111</v>
      </c>
      <c r="B5" s="6">
        <v>31</v>
      </c>
      <c r="C5" s="6">
        <v>31</v>
      </c>
      <c r="D5" s="6">
        <v>28</v>
      </c>
      <c r="E5" s="6">
        <v>29</v>
      </c>
      <c r="F5" s="6">
        <v>31</v>
      </c>
      <c r="G5" s="6">
        <v>31</v>
      </c>
      <c r="H5" s="6">
        <v>30</v>
      </c>
      <c r="I5" s="6">
        <v>30</v>
      </c>
      <c r="J5" s="6">
        <v>15</v>
      </c>
      <c r="K5" s="6">
        <v>15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15</v>
      </c>
      <c r="S5" s="6">
        <v>15</v>
      </c>
      <c r="T5" s="6">
        <v>31</v>
      </c>
      <c r="U5" s="6">
        <v>31</v>
      </c>
      <c r="V5" s="6">
        <v>30</v>
      </c>
      <c r="W5" s="6">
        <v>30</v>
      </c>
      <c r="X5" s="6">
        <v>31</v>
      </c>
      <c r="Y5" s="6">
        <v>31</v>
      </c>
    </row>
    <row r="6" spans="1:25" ht="15" customHeight="1" x14ac:dyDescent="0.25">
      <c r="A6" s="41" t="s">
        <v>1100</v>
      </c>
      <c r="B6" s="6">
        <v>31</v>
      </c>
      <c r="C6" s="6">
        <v>31</v>
      </c>
      <c r="D6" s="6">
        <v>28</v>
      </c>
      <c r="E6" s="6">
        <v>29</v>
      </c>
      <c r="F6" s="6">
        <v>31</v>
      </c>
      <c r="G6" s="6">
        <v>31</v>
      </c>
      <c r="H6" s="6">
        <v>30</v>
      </c>
      <c r="I6" s="6">
        <v>30</v>
      </c>
      <c r="J6" s="6">
        <v>15</v>
      </c>
      <c r="K6" s="6">
        <v>15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15</v>
      </c>
      <c r="S6" s="6">
        <v>15</v>
      </c>
      <c r="T6" s="6">
        <v>31</v>
      </c>
      <c r="U6" s="6">
        <v>31</v>
      </c>
      <c r="V6" s="6">
        <v>30</v>
      </c>
      <c r="W6" s="6">
        <v>30</v>
      </c>
      <c r="X6" s="6">
        <v>31</v>
      </c>
      <c r="Y6" s="6">
        <v>31</v>
      </c>
    </row>
    <row r="7" spans="1:25" ht="15" customHeight="1" x14ac:dyDescent="0.25">
      <c r="A7" s="41" t="s">
        <v>1096</v>
      </c>
      <c r="B7" s="6">
        <v>31</v>
      </c>
      <c r="C7" s="6">
        <v>31</v>
      </c>
      <c r="D7" s="6">
        <v>28</v>
      </c>
      <c r="E7" s="6">
        <v>29</v>
      </c>
      <c r="F7" s="6">
        <v>31</v>
      </c>
      <c r="G7" s="6">
        <v>31</v>
      </c>
      <c r="H7" s="6">
        <v>30</v>
      </c>
      <c r="I7" s="6">
        <v>30</v>
      </c>
      <c r="J7" s="6">
        <v>15</v>
      </c>
      <c r="K7" s="6">
        <v>15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15</v>
      </c>
      <c r="S7" s="6">
        <v>15</v>
      </c>
      <c r="T7" s="6">
        <v>31</v>
      </c>
      <c r="U7" s="6">
        <v>31</v>
      </c>
      <c r="V7" s="6">
        <v>30</v>
      </c>
      <c r="W7" s="6">
        <v>30</v>
      </c>
      <c r="X7" s="6">
        <v>31</v>
      </c>
      <c r="Y7" s="6">
        <v>31</v>
      </c>
    </row>
    <row r="8" spans="1:25" ht="15" customHeight="1" x14ac:dyDescent="0.25">
      <c r="A8" s="41" t="s">
        <v>1097</v>
      </c>
      <c r="B8" s="6">
        <v>31</v>
      </c>
      <c r="C8" s="6">
        <v>31</v>
      </c>
      <c r="D8" s="6">
        <v>28</v>
      </c>
      <c r="E8" s="6">
        <v>29</v>
      </c>
      <c r="F8" s="6">
        <v>31</v>
      </c>
      <c r="G8" s="6">
        <v>31</v>
      </c>
      <c r="H8" s="6">
        <v>30</v>
      </c>
      <c r="I8" s="6">
        <v>30</v>
      </c>
      <c r="J8" s="6">
        <v>15</v>
      </c>
      <c r="K8" s="6">
        <v>15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15</v>
      </c>
      <c r="S8" s="6">
        <v>15</v>
      </c>
      <c r="T8" s="6">
        <v>31</v>
      </c>
      <c r="U8" s="6">
        <v>31</v>
      </c>
      <c r="V8" s="6">
        <v>30</v>
      </c>
      <c r="W8" s="6">
        <v>30</v>
      </c>
      <c r="X8" s="6">
        <v>31</v>
      </c>
      <c r="Y8" s="6">
        <v>31</v>
      </c>
    </row>
    <row r="9" spans="1:25" ht="15" customHeight="1" x14ac:dyDescent="0.25">
      <c r="A9" s="41" t="s">
        <v>1098</v>
      </c>
      <c r="B9" s="6">
        <v>31</v>
      </c>
      <c r="C9" s="6">
        <v>31</v>
      </c>
      <c r="D9" s="6">
        <v>28</v>
      </c>
      <c r="E9" s="6">
        <v>29</v>
      </c>
      <c r="F9" s="6">
        <v>31</v>
      </c>
      <c r="G9" s="6">
        <v>31</v>
      </c>
      <c r="H9" s="6">
        <v>30</v>
      </c>
      <c r="I9" s="6">
        <v>30</v>
      </c>
      <c r="J9" s="6">
        <v>15</v>
      </c>
      <c r="K9" s="6">
        <v>15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15</v>
      </c>
      <c r="S9" s="6">
        <v>15</v>
      </c>
      <c r="T9" s="6">
        <v>31</v>
      </c>
      <c r="U9" s="6">
        <v>31</v>
      </c>
      <c r="V9" s="6">
        <v>30</v>
      </c>
      <c r="W9" s="6">
        <v>30</v>
      </c>
      <c r="X9" s="6">
        <v>31</v>
      </c>
      <c r="Y9" s="6">
        <v>31</v>
      </c>
    </row>
    <row r="10" spans="1:25" ht="15" customHeight="1" x14ac:dyDescent="0.25">
      <c r="A10" s="41" t="s">
        <v>1099</v>
      </c>
      <c r="B10" s="6">
        <v>31</v>
      </c>
      <c r="C10" s="6">
        <v>31</v>
      </c>
      <c r="D10" s="6">
        <v>28</v>
      </c>
      <c r="E10" s="6">
        <v>29</v>
      </c>
      <c r="F10" s="6">
        <v>31</v>
      </c>
      <c r="G10" s="6">
        <v>31</v>
      </c>
      <c r="H10" s="6">
        <v>30</v>
      </c>
      <c r="I10" s="6">
        <v>30</v>
      </c>
      <c r="J10" s="6">
        <v>15</v>
      </c>
      <c r="K10" s="6">
        <v>15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15</v>
      </c>
      <c r="S10" s="6">
        <v>15</v>
      </c>
      <c r="T10" s="6">
        <v>31</v>
      </c>
      <c r="U10" s="6">
        <v>31</v>
      </c>
      <c r="V10" s="6">
        <v>30</v>
      </c>
      <c r="W10" s="6">
        <v>30</v>
      </c>
      <c r="X10" s="6">
        <v>31</v>
      </c>
      <c r="Y10" s="6">
        <v>31</v>
      </c>
    </row>
    <row r="11" spans="1:25" ht="15" customHeight="1" x14ac:dyDescent="0.25">
      <c r="A11" s="41" t="s">
        <v>1101</v>
      </c>
      <c r="B11" s="6">
        <v>31</v>
      </c>
      <c r="C11" s="6">
        <v>31</v>
      </c>
      <c r="D11" s="6">
        <v>28</v>
      </c>
      <c r="E11" s="6">
        <v>29</v>
      </c>
      <c r="F11" s="6">
        <v>31</v>
      </c>
      <c r="G11" s="6">
        <v>31</v>
      </c>
      <c r="H11" s="6">
        <v>30</v>
      </c>
      <c r="I11" s="6">
        <v>30</v>
      </c>
      <c r="J11" s="6">
        <v>15</v>
      </c>
      <c r="K11" s="6">
        <v>15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15</v>
      </c>
      <c r="S11" s="6">
        <v>15</v>
      </c>
      <c r="T11" s="6">
        <v>31</v>
      </c>
      <c r="U11" s="6">
        <v>31</v>
      </c>
      <c r="V11" s="6">
        <v>30</v>
      </c>
      <c r="W11" s="6">
        <v>30</v>
      </c>
      <c r="X11" s="6">
        <v>31</v>
      </c>
      <c r="Y11" s="6">
        <v>31</v>
      </c>
    </row>
    <row r="12" spans="1:25" ht="15" customHeight="1" x14ac:dyDescent="0.25">
      <c r="A12" s="41" t="s">
        <v>1103</v>
      </c>
      <c r="B12" s="6">
        <v>31</v>
      </c>
      <c r="C12" s="6">
        <v>31</v>
      </c>
      <c r="D12" s="6">
        <v>28</v>
      </c>
      <c r="E12" s="6">
        <v>29</v>
      </c>
      <c r="F12" s="6">
        <v>31</v>
      </c>
      <c r="G12" s="6">
        <v>31</v>
      </c>
      <c r="H12" s="6">
        <v>30</v>
      </c>
      <c r="I12" s="6">
        <v>30</v>
      </c>
      <c r="J12" s="6">
        <v>15</v>
      </c>
      <c r="K12" s="6">
        <v>15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15</v>
      </c>
      <c r="S12" s="6">
        <v>15</v>
      </c>
      <c r="T12" s="6">
        <v>31</v>
      </c>
      <c r="U12" s="6">
        <v>31</v>
      </c>
      <c r="V12" s="6">
        <v>30</v>
      </c>
      <c r="W12" s="6">
        <v>30</v>
      </c>
      <c r="X12" s="6">
        <v>31</v>
      </c>
      <c r="Y12" s="6">
        <v>31</v>
      </c>
    </row>
    <row r="13" spans="1:25" ht="15" customHeight="1" x14ac:dyDescent="0.25">
      <c r="A13" s="41" t="s">
        <v>1104</v>
      </c>
      <c r="B13" s="6">
        <v>31</v>
      </c>
      <c r="C13" s="6">
        <v>31</v>
      </c>
      <c r="D13" s="6">
        <v>28</v>
      </c>
      <c r="E13" s="6">
        <v>29</v>
      </c>
      <c r="F13" s="6">
        <v>31</v>
      </c>
      <c r="G13" s="6">
        <v>31</v>
      </c>
      <c r="H13" s="6">
        <v>30</v>
      </c>
      <c r="I13" s="6">
        <v>30</v>
      </c>
      <c r="J13" s="6">
        <v>15</v>
      </c>
      <c r="K13" s="6">
        <v>15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15</v>
      </c>
      <c r="S13" s="6">
        <v>15</v>
      </c>
      <c r="T13" s="6">
        <v>31</v>
      </c>
      <c r="U13" s="6">
        <v>31</v>
      </c>
      <c r="V13" s="6">
        <v>30</v>
      </c>
      <c r="W13" s="6">
        <v>30</v>
      </c>
      <c r="X13" s="6">
        <v>31</v>
      </c>
      <c r="Y13" s="6">
        <v>31</v>
      </c>
    </row>
    <row r="14" spans="1:25" ht="15" customHeight="1" x14ac:dyDescent="0.25">
      <c r="A14" s="41" t="s">
        <v>1105</v>
      </c>
      <c r="B14" s="6">
        <v>31</v>
      </c>
      <c r="C14" s="6">
        <v>31</v>
      </c>
      <c r="D14" s="6">
        <v>28</v>
      </c>
      <c r="E14" s="6">
        <v>29</v>
      </c>
      <c r="F14" s="6">
        <v>31</v>
      </c>
      <c r="G14" s="6">
        <v>31</v>
      </c>
      <c r="H14" s="6">
        <v>30</v>
      </c>
      <c r="I14" s="6">
        <v>30</v>
      </c>
      <c r="J14" s="6">
        <v>15</v>
      </c>
      <c r="K14" s="6">
        <v>15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15</v>
      </c>
      <c r="S14" s="6">
        <v>15</v>
      </c>
      <c r="T14" s="6">
        <v>31</v>
      </c>
      <c r="U14" s="6">
        <v>31</v>
      </c>
      <c r="V14" s="6">
        <v>30</v>
      </c>
      <c r="W14" s="6">
        <v>30</v>
      </c>
      <c r="X14" s="6">
        <v>31</v>
      </c>
      <c r="Y14" s="6">
        <v>31</v>
      </c>
    </row>
    <row r="15" spans="1:25" ht="15" customHeight="1" x14ac:dyDescent="0.25">
      <c r="A15" s="41" t="s">
        <v>1102</v>
      </c>
      <c r="B15" s="6">
        <v>31</v>
      </c>
      <c r="C15" s="6">
        <v>31</v>
      </c>
      <c r="D15" s="6">
        <v>28</v>
      </c>
      <c r="E15" s="6">
        <v>29</v>
      </c>
      <c r="F15" s="6">
        <v>31</v>
      </c>
      <c r="G15" s="6">
        <v>31</v>
      </c>
      <c r="H15" s="6">
        <v>30</v>
      </c>
      <c r="I15" s="6">
        <v>30</v>
      </c>
      <c r="J15" s="6">
        <v>15</v>
      </c>
      <c r="K15" s="6">
        <v>15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15</v>
      </c>
      <c r="S15" s="6">
        <v>15</v>
      </c>
      <c r="T15" s="6">
        <v>31</v>
      </c>
      <c r="U15" s="6">
        <v>31</v>
      </c>
      <c r="V15" s="6">
        <v>30</v>
      </c>
      <c r="W15" s="6">
        <v>30</v>
      </c>
      <c r="X15" s="6">
        <v>31</v>
      </c>
      <c r="Y15" s="6">
        <v>31</v>
      </c>
    </row>
    <row r="16" spans="1:25" ht="15" customHeight="1" x14ac:dyDescent="0.25">
      <c r="A16" s="41" t="s">
        <v>1112</v>
      </c>
      <c r="B16" s="6">
        <v>31</v>
      </c>
      <c r="C16" s="6">
        <v>31</v>
      </c>
      <c r="D16" s="6">
        <v>28</v>
      </c>
      <c r="E16" s="6">
        <v>29</v>
      </c>
      <c r="F16" s="6">
        <v>31</v>
      </c>
      <c r="G16" s="6">
        <v>31</v>
      </c>
      <c r="H16" s="6">
        <v>30</v>
      </c>
      <c r="I16" s="6">
        <v>30</v>
      </c>
      <c r="J16" s="6">
        <v>15</v>
      </c>
      <c r="K16" s="6">
        <v>15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15</v>
      </c>
      <c r="S16" s="6">
        <v>15</v>
      </c>
      <c r="T16" s="6">
        <v>31</v>
      </c>
      <c r="U16" s="6">
        <v>31</v>
      </c>
      <c r="V16" s="6">
        <v>30</v>
      </c>
      <c r="W16" s="6">
        <v>30</v>
      </c>
      <c r="X16" s="6">
        <v>31</v>
      </c>
      <c r="Y16" s="6">
        <v>31</v>
      </c>
    </row>
    <row r="17" spans="1:25" ht="15" customHeight="1" x14ac:dyDescent="0.25">
      <c r="A17" s="41" t="s">
        <v>1118</v>
      </c>
      <c r="B17" s="6">
        <v>31</v>
      </c>
      <c r="C17" s="6">
        <v>31</v>
      </c>
      <c r="D17" s="6">
        <v>28</v>
      </c>
      <c r="E17" s="6">
        <v>29</v>
      </c>
      <c r="F17" s="6">
        <v>31</v>
      </c>
      <c r="G17" s="6">
        <v>31</v>
      </c>
      <c r="H17" s="6">
        <v>30</v>
      </c>
      <c r="I17" s="6">
        <v>30</v>
      </c>
      <c r="J17" s="6">
        <v>15</v>
      </c>
      <c r="K17" s="6">
        <v>15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15</v>
      </c>
      <c r="S17" s="6">
        <v>15</v>
      </c>
      <c r="T17" s="6">
        <v>31</v>
      </c>
      <c r="U17" s="6">
        <v>31</v>
      </c>
      <c r="V17" s="6">
        <v>30</v>
      </c>
      <c r="W17" s="6">
        <v>30</v>
      </c>
      <c r="X17" s="6">
        <v>31</v>
      </c>
      <c r="Y17" s="6">
        <v>31</v>
      </c>
    </row>
    <row r="18" spans="1:25" ht="15" customHeight="1" x14ac:dyDescent="0.25">
      <c r="A18" s="41" t="s">
        <v>1119</v>
      </c>
      <c r="B18" s="6">
        <v>31</v>
      </c>
      <c r="C18" s="6">
        <v>31</v>
      </c>
      <c r="D18" s="6">
        <v>28</v>
      </c>
      <c r="E18" s="6">
        <v>29</v>
      </c>
      <c r="F18" s="6">
        <v>31</v>
      </c>
      <c r="G18" s="6">
        <v>31</v>
      </c>
      <c r="H18" s="6">
        <v>30</v>
      </c>
      <c r="I18" s="6">
        <v>30</v>
      </c>
      <c r="J18" s="6">
        <v>15</v>
      </c>
      <c r="K18" s="6">
        <v>15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15</v>
      </c>
      <c r="S18" s="6">
        <v>15</v>
      </c>
      <c r="T18" s="6">
        <v>31</v>
      </c>
      <c r="U18" s="6">
        <v>31</v>
      </c>
      <c r="V18" s="6">
        <v>30</v>
      </c>
      <c r="W18" s="6">
        <v>30</v>
      </c>
      <c r="X18" s="6">
        <v>31</v>
      </c>
      <c r="Y18" s="6">
        <v>31</v>
      </c>
    </row>
    <row r="19" spans="1:25" ht="15" customHeight="1" x14ac:dyDescent="0.2">
      <c r="A19" s="42" t="s">
        <v>1114</v>
      </c>
      <c r="B19" s="6">
        <v>31</v>
      </c>
      <c r="C19" s="6">
        <v>31</v>
      </c>
      <c r="D19" s="6">
        <v>28</v>
      </c>
      <c r="E19" s="6">
        <v>29</v>
      </c>
      <c r="F19" s="6">
        <v>31</v>
      </c>
      <c r="G19" s="6">
        <v>31</v>
      </c>
      <c r="H19" s="6">
        <v>30</v>
      </c>
      <c r="I19" s="6">
        <v>30</v>
      </c>
      <c r="J19" s="6">
        <v>15</v>
      </c>
      <c r="K19" s="6">
        <v>15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15</v>
      </c>
      <c r="S19" s="6">
        <v>15</v>
      </c>
      <c r="T19" s="6">
        <v>31</v>
      </c>
      <c r="U19" s="6">
        <v>31</v>
      </c>
      <c r="V19" s="6">
        <v>30</v>
      </c>
      <c r="W19" s="6">
        <v>30</v>
      </c>
      <c r="X19" s="6">
        <v>31</v>
      </c>
      <c r="Y19" s="6">
        <v>31</v>
      </c>
    </row>
    <row r="20" spans="1:25" ht="15" customHeight="1" x14ac:dyDescent="0.2">
      <c r="A20" s="42" t="s">
        <v>1115</v>
      </c>
      <c r="B20" s="6">
        <v>31</v>
      </c>
      <c r="C20" s="6">
        <v>31</v>
      </c>
      <c r="D20" s="6">
        <v>28</v>
      </c>
      <c r="E20" s="6">
        <v>29</v>
      </c>
      <c r="F20" s="6">
        <v>31</v>
      </c>
      <c r="G20" s="6">
        <v>31</v>
      </c>
      <c r="H20" s="6">
        <v>30</v>
      </c>
      <c r="I20" s="6">
        <v>30</v>
      </c>
      <c r="J20" s="6">
        <v>15</v>
      </c>
      <c r="K20" s="6">
        <v>15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15</v>
      </c>
      <c r="S20" s="6">
        <v>15</v>
      </c>
      <c r="T20" s="6">
        <v>31</v>
      </c>
      <c r="U20" s="6">
        <v>31</v>
      </c>
      <c r="V20" s="6">
        <v>30</v>
      </c>
      <c r="W20" s="6">
        <v>30</v>
      </c>
      <c r="X20" s="6">
        <v>31</v>
      </c>
      <c r="Y20" s="6">
        <v>31</v>
      </c>
    </row>
    <row r="21" spans="1:25" ht="15" customHeight="1" x14ac:dyDescent="0.2">
      <c r="A21" s="42" t="s">
        <v>1116</v>
      </c>
      <c r="B21" s="6">
        <v>31</v>
      </c>
      <c r="C21" s="6">
        <v>31</v>
      </c>
      <c r="D21" s="6">
        <v>28</v>
      </c>
      <c r="E21" s="6">
        <v>29</v>
      </c>
      <c r="F21" s="6">
        <v>31</v>
      </c>
      <c r="G21" s="6">
        <v>31</v>
      </c>
      <c r="H21" s="6">
        <v>30</v>
      </c>
      <c r="I21" s="6">
        <v>30</v>
      </c>
      <c r="J21" s="6">
        <v>15</v>
      </c>
      <c r="K21" s="6">
        <v>15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15</v>
      </c>
      <c r="S21" s="6">
        <v>15</v>
      </c>
      <c r="T21" s="6">
        <v>31</v>
      </c>
      <c r="U21" s="6">
        <v>31</v>
      </c>
      <c r="V21" s="6">
        <v>30</v>
      </c>
      <c r="W21" s="6">
        <v>30</v>
      </c>
      <c r="X21" s="6">
        <v>31</v>
      </c>
      <c r="Y21" s="6">
        <v>31</v>
      </c>
    </row>
    <row r="22" spans="1:25" ht="15" customHeight="1" x14ac:dyDescent="0.2">
      <c r="A22" s="42" t="s">
        <v>1117</v>
      </c>
      <c r="B22" s="6">
        <v>31</v>
      </c>
      <c r="C22" s="6">
        <v>31</v>
      </c>
      <c r="D22" s="6">
        <v>28</v>
      </c>
      <c r="E22" s="6">
        <v>29</v>
      </c>
      <c r="F22" s="6">
        <v>31</v>
      </c>
      <c r="G22" s="6">
        <v>31</v>
      </c>
      <c r="H22" s="6">
        <v>30</v>
      </c>
      <c r="I22" s="6">
        <v>30</v>
      </c>
      <c r="J22" s="6">
        <v>15</v>
      </c>
      <c r="K22" s="6">
        <v>15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15</v>
      </c>
      <c r="S22" s="6">
        <v>15</v>
      </c>
      <c r="T22" s="6">
        <v>31</v>
      </c>
      <c r="U22" s="6">
        <v>31</v>
      </c>
      <c r="V22" s="6">
        <v>30</v>
      </c>
      <c r="W22" s="6">
        <v>30</v>
      </c>
      <c r="X22" s="6">
        <v>31</v>
      </c>
      <c r="Y22" s="6">
        <v>31</v>
      </c>
    </row>
    <row r="23" spans="1:25" ht="15" customHeight="1" x14ac:dyDescent="0.2">
      <c r="A23" s="42" t="s">
        <v>1113</v>
      </c>
      <c r="B23" s="6">
        <v>31</v>
      </c>
      <c r="C23" s="6">
        <v>31</v>
      </c>
      <c r="D23" s="6">
        <v>28</v>
      </c>
      <c r="E23" s="6">
        <v>29</v>
      </c>
      <c r="F23" s="6">
        <v>31</v>
      </c>
      <c r="G23" s="6">
        <v>31</v>
      </c>
      <c r="H23" s="6">
        <v>30</v>
      </c>
      <c r="I23" s="6">
        <v>30</v>
      </c>
      <c r="J23" s="6">
        <v>15</v>
      </c>
      <c r="K23" s="6">
        <v>15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15</v>
      </c>
      <c r="S23" s="6">
        <v>15</v>
      </c>
      <c r="T23" s="6">
        <v>31</v>
      </c>
      <c r="U23" s="6">
        <v>31</v>
      </c>
      <c r="V23" s="6">
        <v>30</v>
      </c>
      <c r="W23" s="6">
        <v>30</v>
      </c>
      <c r="X23" s="6">
        <v>31</v>
      </c>
      <c r="Y23" s="6">
        <v>31</v>
      </c>
    </row>
    <row r="24" spans="1:25" ht="15" customHeight="1" x14ac:dyDescent="0.2">
      <c r="A24" s="42" t="s">
        <v>1110</v>
      </c>
      <c r="B24" s="6">
        <v>31</v>
      </c>
      <c r="C24" s="6">
        <v>31</v>
      </c>
      <c r="D24" s="6">
        <v>28</v>
      </c>
      <c r="E24" s="6">
        <v>29</v>
      </c>
      <c r="F24" s="6">
        <v>31</v>
      </c>
      <c r="G24" s="6">
        <v>31</v>
      </c>
      <c r="H24" s="6">
        <v>30</v>
      </c>
      <c r="I24" s="6">
        <v>30</v>
      </c>
      <c r="J24" s="6">
        <v>15</v>
      </c>
      <c r="K24" s="6">
        <v>15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15</v>
      </c>
      <c r="S24" s="6">
        <v>15</v>
      </c>
      <c r="T24" s="6">
        <v>31</v>
      </c>
      <c r="U24" s="6">
        <v>31</v>
      </c>
      <c r="V24" s="6">
        <v>30</v>
      </c>
      <c r="W24" s="6">
        <v>30</v>
      </c>
      <c r="X24" s="6">
        <v>31</v>
      </c>
      <c r="Y24" s="6">
        <v>31</v>
      </c>
    </row>
    <row r="25" spans="1:25" ht="15" customHeight="1" x14ac:dyDescent="0.2">
      <c r="A25" s="42" t="s">
        <v>1120</v>
      </c>
      <c r="B25" s="6">
        <v>31</v>
      </c>
      <c r="C25" s="6">
        <v>31</v>
      </c>
      <c r="D25" s="6">
        <v>28</v>
      </c>
      <c r="E25" s="6">
        <v>29</v>
      </c>
      <c r="F25" s="6">
        <v>31</v>
      </c>
      <c r="G25" s="6">
        <v>31</v>
      </c>
      <c r="H25" s="6">
        <v>30</v>
      </c>
      <c r="I25" s="6">
        <v>30</v>
      </c>
      <c r="J25" s="6">
        <v>15</v>
      </c>
      <c r="K25" s="6">
        <v>15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15</v>
      </c>
      <c r="S25" s="6">
        <v>15</v>
      </c>
      <c r="T25" s="6">
        <v>31</v>
      </c>
      <c r="U25" s="6">
        <v>31</v>
      </c>
      <c r="V25" s="6">
        <v>30</v>
      </c>
      <c r="W25" s="6">
        <v>30</v>
      </c>
      <c r="X25" s="6">
        <v>31</v>
      </c>
      <c r="Y25" s="6">
        <v>31</v>
      </c>
    </row>
    <row r="26" spans="1:25" ht="15" customHeight="1" x14ac:dyDescent="0.2">
      <c r="A26" s="42" t="s">
        <v>1088</v>
      </c>
      <c r="B26" s="6">
        <v>31</v>
      </c>
      <c r="C26" s="6">
        <v>31</v>
      </c>
      <c r="D26" s="6">
        <v>28</v>
      </c>
      <c r="E26" s="6">
        <v>29</v>
      </c>
      <c r="F26" s="6">
        <v>31</v>
      </c>
      <c r="G26" s="6">
        <v>31</v>
      </c>
      <c r="H26" s="6">
        <v>30</v>
      </c>
      <c r="I26" s="6">
        <v>30</v>
      </c>
      <c r="J26" s="6">
        <v>15</v>
      </c>
      <c r="K26" s="6">
        <v>15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15</v>
      </c>
      <c r="S26" s="6">
        <v>15</v>
      </c>
      <c r="T26" s="6">
        <v>31</v>
      </c>
      <c r="U26" s="6">
        <v>31</v>
      </c>
      <c r="V26" s="6">
        <v>30</v>
      </c>
      <c r="W26" s="6">
        <v>30</v>
      </c>
      <c r="X26" s="6">
        <v>31</v>
      </c>
      <c r="Y26" s="6">
        <v>31</v>
      </c>
    </row>
    <row r="27" spans="1:25" ht="15" customHeight="1" x14ac:dyDescent="0.2">
      <c r="A27" s="42" t="s">
        <v>1089</v>
      </c>
      <c r="B27" s="6">
        <v>31</v>
      </c>
      <c r="C27" s="6">
        <v>31</v>
      </c>
      <c r="D27" s="6">
        <v>28</v>
      </c>
      <c r="E27" s="6">
        <v>29</v>
      </c>
      <c r="F27" s="6">
        <v>31</v>
      </c>
      <c r="G27" s="6">
        <v>31</v>
      </c>
      <c r="H27" s="6">
        <v>30</v>
      </c>
      <c r="I27" s="6">
        <v>30</v>
      </c>
      <c r="J27" s="6">
        <v>15</v>
      </c>
      <c r="K27" s="6">
        <v>15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15</v>
      </c>
      <c r="S27" s="6">
        <v>15</v>
      </c>
      <c r="T27" s="6">
        <v>31</v>
      </c>
      <c r="U27" s="6">
        <v>31</v>
      </c>
      <c r="V27" s="6">
        <v>30</v>
      </c>
      <c r="W27" s="6">
        <v>30</v>
      </c>
      <c r="X27" s="6">
        <v>31</v>
      </c>
      <c r="Y27" s="6">
        <v>31</v>
      </c>
    </row>
    <row r="28" spans="1:25" ht="15" customHeight="1" x14ac:dyDescent="0.2">
      <c r="A28" s="42" t="s">
        <v>1107</v>
      </c>
      <c r="B28" s="6">
        <v>31</v>
      </c>
      <c r="C28" s="6">
        <v>31</v>
      </c>
      <c r="D28" s="6">
        <v>28</v>
      </c>
      <c r="E28" s="6">
        <v>29</v>
      </c>
      <c r="F28" s="6">
        <v>31</v>
      </c>
      <c r="G28" s="6">
        <v>31</v>
      </c>
      <c r="H28" s="6">
        <v>30</v>
      </c>
      <c r="I28" s="6">
        <v>30</v>
      </c>
      <c r="J28" s="6">
        <v>15</v>
      </c>
      <c r="K28" s="6">
        <v>15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15</v>
      </c>
      <c r="S28" s="6">
        <v>15</v>
      </c>
      <c r="T28" s="6">
        <v>31</v>
      </c>
      <c r="U28" s="6">
        <v>31</v>
      </c>
      <c r="V28" s="6">
        <v>30</v>
      </c>
      <c r="W28" s="6">
        <v>30</v>
      </c>
      <c r="X28" s="6">
        <v>31</v>
      </c>
      <c r="Y28" s="6">
        <v>31</v>
      </c>
    </row>
    <row r="29" spans="1:25" ht="15" customHeight="1" x14ac:dyDescent="0.2">
      <c r="A29" s="42" t="s">
        <v>1108</v>
      </c>
      <c r="B29" s="6">
        <v>31</v>
      </c>
      <c r="C29" s="6">
        <v>31</v>
      </c>
      <c r="D29" s="6">
        <v>28</v>
      </c>
      <c r="E29" s="6">
        <v>29</v>
      </c>
      <c r="F29" s="6">
        <v>31</v>
      </c>
      <c r="G29" s="6">
        <v>31</v>
      </c>
      <c r="H29" s="6">
        <v>30</v>
      </c>
      <c r="I29" s="6">
        <v>30</v>
      </c>
      <c r="J29" s="6">
        <v>15</v>
      </c>
      <c r="K29" s="6">
        <v>15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15</v>
      </c>
      <c r="S29" s="6">
        <v>15</v>
      </c>
      <c r="T29" s="6">
        <v>31</v>
      </c>
      <c r="U29" s="6">
        <v>31</v>
      </c>
      <c r="V29" s="6">
        <v>30</v>
      </c>
      <c r="W29" s="6">
        <v>30</v>
      </c>
      <c r="X29" s="6">
        <v>31</v>
      </c>
      <c r="Y29" s="6">
        <v>31</v>
      </c>
    </row>
    <row r="30" spans="1:25" ht="15" customHeight="1" x14ac:dyDescent="0.2">
      <c r="A30" s="42" t="s">
        <v>1109</v>
      </c>
      <c r="B30" s="6">
        <v>31</v>
      </c>
      <c r="C30" s="6">
        <v>31</v>
      </c>
      <c r="D30" s="6">
        <v>28</v>
      </c>
      <c r="E30" s="6">
        <v>29</v>
      </c>
      <c r="F30" s="6">
        <v>31</v>
      </c>
      <c r="G30" s="6">
        <v>31</v>
      </c>
      <c r="H30" s="6">
        <v>30</v>
      </c>
      <c r="I30" s="6">
        <v>30</v>
      </c>
      <c r="J30" s="6">
        <v>15</v>
      </c>
      <c r="K30" s="6">
        <v>15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15</v>
      </c>
      <c r="S30" s="6">
        <v>15</v>
      </c>
      <c r="T30" s="6">
        <v>31</v>
      </c>
      <c r="U30" s="6">
        <v>31</v>
      </c>
      <c r="V30" s="6">
        <v>30</v>
      </c>
      <c r="W30" s="6">
        <v>30</v>
      </c>
      <c r="X30" s="6">
        <v>31</v>
      </c>
      <c r="Y30" s="6">
        <v>31</v>
      </c>
    </row>
    <row r="31" spans="1:25" ht="15" customHeight="1" x14ac:dyDescent="0.2">
      <c r="A31" s="42" t="s">
        <v>1078</v>
      </c>
      <c r="B31" s="6">
        <v>31</v>
      </c>
      <c r="C31" s="6">
        <v>31</v>
      </c>
      <c r="D31" s="6">
        <v>28</v>
      </c>
      <c r="E31" s="6">
        <v>29</v>
      </c>
      <c r="F31" s="6">
        <v>31</v>
      </c>
      <c r="G31" s="6">
        <v>31</v>
      </c>
      <c r="H31" s="6">
        <v>30</v>
      </c>
      <c r="I31" s="6">
        <v>30</v>
      </c>
      <c r="J31" s="6">
        <v>15</v>
      </c>
      <c r="K31" s="6">
        <v>15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15</v>
      </c>
      <c r="S31" s="6">
        <v>15</v>
      </c>
      <c r="T31" s="6">
        <v>31</v>
      </c>
      <c r="U31" s="6">
        <v>31</v>
      </c>
      <c r="V31" s="6">
        <v>30</v>
      </c>
      <c r="W31" s="6">
        <v>30</v>
      </c>
      <c r="X31" s="6">
        <v>31</v>
      </c>
      <c r="Y31" s="6">
        <v>31</v>
      </c>
    </row>
    <row r="32" spans="1:25" ht="15" customHeight="1" x14ac:dyDescent="0.2">
      <c r="A32" s="42" t="s">
        <v>1076</v>
      </c>
      <c r="B32" s="6">
        <v>31</v>
      </c>
      <c r="C32" s="6">
        <v>31</v>
      </c>
      <c r="D32" s="6">
        <v>28</v>
      </c>
      <c r="E32" s="6">
        <v>29</v>
      </c>
      <c r="F32" s="6">
        <v>31</v>
      </c>
      <c r="G32" s="6">
        <v>31</v>
      </c>
      <c r="H32" s="6">
        <v>30</v>
      </c>
      <c r="I32" s="6">
        <v>30</v>
      </c>
      <c r="J32" s="6">
        <v>15</v>
      </c>
      <c r="K32" s="6">
        <v>15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15</v>
      </c>
      <c r="S32" s="6">
        <v>15</v>
      </c>
      <c r="T32" s="6">
        <v>31</v>
      </c>
      <c r="U32" s="6">
        <v>31</v>
      </c>
      <c r="V32" s="6">
        <v>30</v>
      </c>
      <c r="W32" s="6">
        <v>30</v>
      </c>
      <c r="X32" s="6">
        <v>31</v>
      </c>
      <c r="Y32" s="6">
        <v>31</v>
      </c>
    </row>
    <row r="33" spans="1:25" ht="15" customHeight="1" x14ac:dyDescent="0.2">
      <c r="A33" s="42" t="s">
        <v>1077</v>
      </c>
      <c r="B33" s="6">
        <v>31</v>
      </c>
      <c r="C33" s="6">
        <v>31</v>
      </c>
      <c r="D33" s="6">
        <v>28</v>
      </c>
      <c r="E33" s="6">
        <v>29</v>
      </c>
      <c r="F33" s="6">
        <v>31</v>
      </c>
      <c r="G33" s="6">
        <v>31</v>
      </c>
      <c r="H33" s="6">
        <v>30</v>
      </c>
      <c r="I33" s="6">
        <v>30</v>
      </c>
      <c r="J33" s="6">
        <v>15</v>
      </c>
      <c r="K33" s="6">
        <v>15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15</v>
      </c>
      <c r="S33" s="6">
        <v>15</v>
      </c>
      <c r="T33" s="6">
        <v>31</v>
      </c>
      <c r="U33" s="6">
        <v>31</v>
      </c>
      <c r="V33" s="6">
        <v>30</v>
      </c>
      <c r="W33" s="6">
        <v>30</v>
      </c>
      <c r="X33" s="6">
        <v>31</v>
      </c>
      <c r="Y33" s="6">
        <v>31</v>
      </c>
    </row>
    <row r="34" spans="1:25" ht="15" customHeight="1" x14ac:dyDescent="0.2">
      <c r="A34" s="42" t="s">
        <v>1085</v>
      </c>
      <c r="B34" s="6">
        <v>31</v>
      </c>
      <c r="C34" s="6">
        <v>31</v>
      </c>
      <c r="D34" s="6">
        <v>28</v>
      </c>
      <c r="E34" s="6">
        <v>29</v>
      </c>
      <c r="F34" s="6">
        <v>31</v>
      </c>
      <c r="G34" s="6">
        <v>31</v>
      </c>
      <c r="H34" s="6">
        <v>30</v>
      </c>
      <c r="I34" s="6">
        <v>30</v>
      </c>
      <c r="J34" s="6">
        <v>15</v>
      </c>
      <c r="K34" s="6">
        <v>15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15</v>
      </c>
      <c r="S34" s="6">
        <v>15</v>
      </c>
      <c r="T34" s="6">
        <v>31</v>
      </c>
      <c r="U34" s="6">
        <v>31</v>
      </c>
      <c r="V34" s="6">
        <v>30</v>
      </c>
      <c r="W34" s="6">
        <v>30</v>
      </c>
      <c r="X34" s="6">
        <v>31</v>
      </c>
      <c r="Y34" s="6">
        <v>31</v>
      </c>
    </row>
    <row r="35" spans="1:25" ht="15" customHeight="1" x14ac:dyDescent="0.2">
      <c r="A35" s="42" t="s">
        <v>1079</v>
      </c>
      <c r="B35" s="6">
        <v>31</v>
      </c>
      <c r="C35" s="6">
        <v>31</v>
      </c>
      <c r="D35" s="6">
        <v>28</v>
      </c>
      <c r="E35" s="6">
        <v>29</v>
      </c>
      <c r="F35" s="6">
        <v>31</v>
      </c>
      <c r="G35" s="6">
        <v>31</v>
      </c>
      <c r="H35" s="6">
        <v>30</v>
      </c>
      <c r="I35" s="6">
        <v>30</v>
      </c>
      <c r="J35" s="6">
        <v>15</v>
      </c>
      <c r="K35" s="6">
        <v>15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15</v>
      </c>
      <c r="S35" s="6">
        <v>15</v>
      </c>
      <c r="T35" s="6">
        <v>31</v>
      </c>
      <c r="U35" s="6">
        <v>31</v>
      </c>
      <c r="V35" s="6">
        <v>30</v>
      </c>
      <c r="W35" s="6">
        <v>30</v>
      </c>
      <c r="X35" s="6">
        <v>31</v>
      </c>
      <c r="Y35" s="6">
        <v>31</v>
      </c>
    </row>
    <row r="36" spans="1:25" ht="15" customHeight="1" x14ac:dyDescent="0.2">
      <c r="A36" s="42" t="s">
        <v>1080</v>
      </c>
      <c r="B36" s="6">
        <v>31</v>
      </c>
      <c r="C36" s="6">
        <v>31</v>
      </c>
      <c r="D36" s="6">
        <v>28</v>
      </c>
      <c r="E36" s="6">
        <v>29</v>
      </c>
      <c r="F36" s="6">
        <v>31</v>
      </c>
      <c r="G36" s="6">
        <v>31</v>
      </c>
      <c r="H36" s="6">
        <v>30</v>
      </c>
      <c r="I36" s="6">
        <v>30</v>
      </c>
      <c r="J36" s="6">
        <v>15</v>
      </c>
      <c r="K36" s="6">
        <v>15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15</v>
      </c>
      <c r="S36" s="6">
        <v>15</v>
      </c>
      <c r="T36" s="6">
        <v>31</v>
      </c>
      <c r="U36" s="6">
        <v>31</v>
      </c>
      <c r="V36" s="6">
        <v>30</v>
      </c>
      <c r="W36" s="6">
        <v>30</v>
      </c>
      <c r="X36" s="6">
        <v>31</v>
      </c>
      <c r="Y36" s="6">
        <v>31</v>
      </c>
    </row>
    <row r="37" spans="1:25" ht="15" customHeight="1" x14ac:dyDescent="0.2">
      <c r="A37" s="42" t="s">
        <v>1081</v>
      </c>
      <c r="B37" s="6">
        <v>31</v>
      </c>
      <c r="C37" s="6">
        <v>31</v>
      </c>
      <c r="D37" s="6">
        <v>28</v>
      </c>
      <c r="E37" s="6">
        <v>29</v>
      </c>
      <c r="F37" s="6">
        <v>31</v>
      </c>
      <c r="G37" s="6">
        <v>31</v>
      </c>
      <c r="H37" s="6">
        <v>30</v>
      </c>
      <c r="I37" s="6">
        <v>30</v>
      </c>
      <c r="J37" s="6">
        <v>15</v>
      </c>
      <c r="K37" s="6">
        <v>15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15</v>
      </c>
      <c r="S37" s="6">
        <v>15</v>
      </c>
      <c r="T37" s="6">
        <v>31</v>
      </c>
      <c r="U37" s="6">
        <v>31</v>
      </c>
      <c r="V37" s="6">
        <v>30</v>
      </c>
      <c r="W37" s="6">
        <v>30</v>
      </c>
      <c r="X37" s="6">
        <v>31</v>
      </c>
      <c r="Y37" s="6">
        <v>31</v>
      </c>
    </row>
    <row r="38" spans="1:25" ht="15" customHeight="1" x14ac:dyDescent="0.2">
      <c r="A38" s="42" t="s">
        <v>1082</v>
      </c>
      <c r="B38" s="6">
        <v>31</v>
      </c>
      <c r="C38" s="6">
        <v>31</v>
      </c>
      <c r="D38" s="6">
        <v>28</v>
      </c>
      <c r="E38" s="6">
        <v>29</v>
      </c>
      <c r="F38" s="6">
        <v>31</v>
      </c>
      <c r="G38" s="6">
        <v>31</v>
      </c>
      <c r="H38" s="6">
        <v>30</v>
      </c>
      <c r="I38" s="6">
        <v>30</v>
      </c>
      <c r="J38" s="6">
        <v>15</v>
      </c>
      <c r="K38" s="6">
        <v>15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15</v>
      </c>
      <c r="S38" s="6">
        <v>15</v>
      </c>
      <c r="T38" s="6">
        <v>31</v>
      </c>
      <c r="U38" s="6">
        <v>31</v>
      </c>
      <c r="V38" s="6">
        <v>30</v>
      </c>
      <c r="W38" s="6">
        <v>30</v>
      </c>
      <c r="X38" s="6">
        <v>31</v>
      </c>
      <c r="Y38" s="6">
        <v>31</v>
      </c>
    </row>
    <row r="39" spans="1:25" ht="15" customHeight="1" x14ac:dyDescent="0.2">
      <c r="A39" s="42" t="s">
        <v>1083</v>
      </c>
      <c r="B39" s="6">
        <v>31</v>
      </c>
      <c r="C39" s="6">
        <v>31</v>
      </c>
      <c r="D39" s="6">
        <v>28</v>
      </c>
      <c r="E39" s="6">
        <v>29</v>
      </c>
      <c r="F39" s="6">
        <v>31</v>
      </c>
      <c r="G39" s="6">
        <v>31</v>
      </c>
      <c r="H39" s="6">
        <v>30</v>
      </c>
      <c r="I39" s="6">
        <v>30</v>
      </c>
      <c r="J39" s="6">
        <v>15</v>
      </c>
      <c r="K39" s="6">
        <v>15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15</v>
      </c>
      <c r="S39" s="6">
        <v>15</v>
      </c>
      <c r="T39" s="6">
        <v>31</v>
      </c>
      <c r="U39" s="6">
        <v>31</v>
      </c>
      <c r="V39" s="6">
        <v>30</v>
      </c>
      <c r="W39" s="6">
        <v>30</v>
      </c>
      <c r="X39" s="6">
        <v>31</v>
      </c>
      <c r="Y39" s="6">
        <v>31</v>
      </c>
    </row>
    <row r="40" spans="1:25" ht="15" customHeight="1" x14ac:dyDescent="0.2">
      <c r="A40" s="42" t="s">
        <v>1084</v>
      </c>
      <c r="B40" s="6">
        <v>31</v>
      </c>
      <c r="C40" s="6">
        <v>31</v>
      </c>
      <c r="D40" s="6">
        <v>28</v>
      </c>
      <c r="E40" s="6">
        <v>29</v>
      </c>
      <c r="F40" s="6">
        <v>31</v>
      </c>
      <c r="G40" s="6">
        <v>31</v>
      </c>
      <c r="H40" s="6">
        <v>30</v>
      </c>
      <c r="I40" s="6">
        <v>30</v>
      </c>
      <c r="J40" s="6">
        <v>15</v>
      </c>
      <c r="K40" s="6">
        <v>15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15</v>
      </c>
      <c r="S40" s="6">
        <v>15</v>
      </c>
      <c r="T40" s="6">
        <v>31</v>
      </c>
      <c r="U40" s="6">
        <v>31</v>
      </c>
      <c r="V40" s="6">
        <v>30</v>
      </c>
      <c r="W40" s="6">
        <v>30</v>
      </c>
      <c r="X40" s="6">
        <v>31</v>
      </c>
      <c r="Y40" s="6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2</vt:i4>
      </vt:variant>
    </vt:vector>
  </HeadingPairs>
  <TitlesOfParts>
    <vt:vector size="15" baseType="lpstr">
      <vt:lpstr>18.7.2.1.</vt:lpstr>
      <vt:lpstr>18.7.2.2.</vt:lpstr>
      <vt:lpstr>18.7.2.4.</vt:lpstr>
      <vt:lpstr>Alapadatok</vt:lpstr>
      <vt:lpstr>költségosztó értékek</vt:lpstr>
      <vt:lpstr>HKP mérő GJ</vt:lpstr>
      <vt:lpstr>HKP mérőállások</vt:lpstr>
      <vt:lpstr>átlaghőmérséklet</vt:lpstr>
      <vt:lpstr>fűtott napok száma</vt:lpstr>
      <vt:lpstr>Eötvös u E0034 ktgo ISTA</vt:lpstr>
      <vt:lpstr>Polg.m.hiv. E0022 ktgo ISTA</vt:lpstr>
      <vt:lpstr>Laky Döme 3 ELAKY002 ktgo ISTA</vt:lpstr>
      <vt:lpstr>Laky Döme 3 ELAKY003 ktgo ISTA</vt:lpstr>
      <vt:lpstr>hónap</vt:lpstr>
      <vt:lpstr>'18.7.2.1.'!Nyomtatási_terület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András</dc:creator>
  <cp:lastModifiedBy>András Szabó</cp:lastModifiedBy>
  <cp:lastPrinted>2024-09-24T05:48:18Z</cp:lastPrinted>
  <dcterms:created xsi:type="dcterms:W3CDTF">2024-08-23T06:15:55Z</dcterms:created>
  <dcterms:modified xsi:type="dcterms:W3CDTF">2024-10-18T07:19:53Z</dcterms:modified>
</cp:coreProperties>
</file>